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0460" windowHeight="7590"/>
  </bookViews>
  <sheets>
    <sheet name="Rekapitulace stavby" sheetId="1" r:id="rId1"/>
    <sheet name="01 - Elektromontáže" sheetId="2" r:id="rId2"/>
    <sheet name="02 - Zemní práce" sheetId="3" r:id="rId3"/>
    <sheet name="03 - VON" sheetId="4" r:id="rId4"/>
  </sheets>
  <definedNames>
    <definedName name="_xlnm._FilterDatabase" localSheetId="1" hidden="1">'01 - Elektromontáže'!$C$119:$K$213</definedName>
    <definedName name="_xlnm._FilterDatabase" localSheetId="2" hidden="1">'02 - Zemní práce'!$C$119:$K$154</definedName>
    <definedName name="_xlnm._FilterDatabase" localSheetId="3" hidden="1">'03 - VON'!$C$115:$K$122</definedName>
    <definedName name="_xlnm.Print_Titles" localSheetId="1">'01 - Elektromontáže'!$119:$119</definedName>
    <definedName name="_xlnm.Print_Titles" localSheetId="2">'02 - Zemní práce'!$119:$119</definedName>
    <definedName name="_xlnm.Print_Titles" localSheetId="3">'03 - VON'!$115:$115</definedName>
    <definedName name="_xlnm.Print_Titles" localSheetId="0">'Rekapitulace stavby'!$92:$92</definedName>
    <definedName name="_xlnm.Print_Area" localSheetId="1">'01 - Elektromontáže'!$C$4:$J$76,'01 - Elektromontáže'!$C$82:$J$101,'01 - Elektromontáže'!$C$107:$K$213</definedName>
    <definedName name="_xlnm.Print_Area" localSheetId="2">'02 - Zemní práce'!$C$4:$J$76,'02 - Zemní práce'!$C$82:$J$101,'02 - Zemní práce'!$C$107:$K$154</definedName>
    <definedName name="_xlnm.Print_Area" localSheetId="3">'03 - VON'!$C$4:$J$76,'03 - VON'!$C$82:$J$97,'03 - VON'!$C$103:$K$122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J34" i="4" s="1"/>
  <c r="AW97" i="1" s="1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F35" i="4" s="1"/>
  <c r="BB97" i="1" s="1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F36" i="4"/>
  <c r="BC97" i="1" s="1"/>
  <c r="BG117" i="4"/>
  <c r="BF117" i="4"/>
  <c r="F34" i="4"/>
  <c r="BA97" i="1" s="1"/>
  <c r="T117" i="4"/>
  <c r="T116" i="4" s="1"/>
  <c r="R117" i="4"/>
  <c r="P117" i="4"/>
  <c r="P116" i="4"/>
  <c r="AU97" i="1" s="1"/>
  <c r="BK117" i="4"/>
  <c r="BK116" i="4"/>
  <c r="J116" i="4"/>
  <c r="J30" i="4" s="1"/>
  <c r="J117" i="4"/>
  <c r="BE117" i="4"/>
  <c r="F110" i="4"/>
  <c r="E108" i="4"/>
  <c r="F89" i="4"/>
  <c r="E87" i="4"/>
  <c r="J24" i="4"/>
  <c r="E24" i="4"/>
  <c r="J92" i="4" s="1"/>
  <c r="J113" i="4"/>
  <c r="J23" i="4"/>
  <c r="J21" i="4"/>
  <c r="E21" i="4"/>
  <c r="J112" i="4" s="1"/>
  <c r="J91" i="4"/>
  <c r="J20" i="4"/>
  <c r="J18" i="4"/>
  <c r="E18" i="4"/>
  <c r="F113" i="4"/>
  <c r="F92" i="4"/>
  <c r="J17" i="4"/>
  <c r="J15" i="4"/>
  <c r="E15" i="4"/>
  <c r="F112" i="4"/>
  <c r="F91" i="4"/>
  <c r="J14" i="4"/>
  <c r="J12" i="4"/>
  <c r="J110" i="4"/>
  <c r="J89" i="4"/>
  <c r="E7" i="4"/>
  <c r="E106" i="4" s="1"/>
  <c r="J37" i="3"/>
  <c r="J36" i="3"/>
  <c r="AY96" i="1"/>
  <c r="J35" i="3"/>
  <c r="AX96" i="1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T127" i="3" s="1"/>
  <c r="T126" i="3" s="1"/>
  <c r="R129" i="3"/>
  <c r="P129" i="3"/>
  <c r="BK129" i="3"/>
  <c r="J129" i="3"/>
  <c r="BE129" i="3"/>
  <c r="BI128" i="3"/>
  <c r="BH128" i="3"/>
  <c r="BG128" i="3"/>
  <c r="BF128" i="3"/>
  <c r="T128" i="3"/>
  <c r="R128" i="3"/>
  <c r="R127" i="3" s="1"/>
  <c r="R126" i="3" s="1"/>
  <c r="P128" i="3"/>
  <c r="P127" i="3"/>
  <c r="P126" i="3" s="1"/>
  <c r="BK128" i="3"/>
  <c r="BK127" i="3" s="1"/>
  <c r="J128" i="3"/>
  <c r="BE128" i="3" s="1"/>
  <c r="J33" i="3" s="1"/>
  <c r="AV96" i="1" s="1"/>
  <c r="BI125" i="3"/>
  <c r="BH125" i="3"/>
  <c r="F36" i="3" s="1"/>
  <c r="BC96" i="1" s="1"/>
  <c r="BG125" i="3"/>
  <c r="BF125" i="3"/>
  <c r="T125" i="3"/>
  <c r="R125" i="3"/>
  <c r="P125" i="3"/>
  <c r="BK125" i="3"/>
  <c r="J125" i="3"/>
  <c r="BE125" i="3"/>
  <c r="BI124" i="3"/>
  <c r="BH124" i="3"/>
  <c r="BG124" i="3"/>
  <c r="F35" i="3" s="1"/>
  <c r="BB96" i="1" s="1"/>
  <c r="BF124" i="3"/>
  <c r="T124" i="3"/>
  <c r="R124" i="3"/>
  <c r="P124" i="3"/>
  <c r="BK124" i="3"/>
  <c r="J124" i="3"/>
  <c r="BE124" i="3"/>
  <c r="BI123" i="3"/>
  <c r="F37" i="3"/>
  <c r="BD96" i="1" s="1"/>
  <c r="BH123" i="3"/>
  <c r="BG123" i="3"/>
  <c r="BF123" i="3"/>
  <c r="T123" i="3"/>
  <c r="T122" i="3"/>
  <c r="T121" i="3" s="1"/>
  <c r="T120" i="3" s="1"/>
  <c r="R123" i="3"/>
  <c r="R122" i="3"/>
  <c r="R121" i="3" s="1"/>
  <c r="R120" i="3" s="1"/>
  <c r="P123" i="3"/>
  <c r="P122" i="3"/>
  <c r="P121" i="3" s="1"/>
  <c r="P120" i="3" s="1"/>
  <c r="AU96" i="1" s="1"/>
  <c r="BK123" i="3"/>
  <c r="BK122" i="3"/>
  <c r="BK121" i="3" s="1"/>
  <c r="J121" i="3" s="1"/>
  <c r="J97" i="3" s="1"/>
  <c r="J123" i="3"/>
  <c r="BE123" i="3" s="1"/>
  <c r="F33" i="3" s="1"/>
  <c r="AZ96" i="1" s="1"/>
  <c r="F114" i="3"/>
  <c r="E112" i="3"/>
  <c r="F89" i="3"/>
  <c r="E87" i="3"/>
  <c r="J24" i="3"/>
  <c r="E24" i="3"/>
  <c r="J92" i="3" s="1"/>
  <c r="J117" i="3"/>
  <c r="J23" i="3"/>
  <c r="J21" i="3"/>
  <c r="E21" i="3"/>
  <c r="J91" i="3" s="1"/>
  <c r="J20" i="3"/>
  <c r="J18" i="3"/>
  <c r="E18" i="3"/>
  <c r="F117" i="3" s="1"/>
  <c r="J17" i="3"/>
  <c r="J15" i="3"/>
  <c r="E15" i="3"/>
  <c r="F116" i="3"/>
  <c r="F91" i="3"/>
  <c r="J14" i="3"/>
  <c r="J12" i="3"/>
  <c r="J114" i="3"/>
  <c r="J89" i="3"/>
  <c r="E7" i="3"/>
  <c r="E110" i="3" s="1"/>
  <c r="E85" i="3"/>
  <c r="J37" i="2"/>
  <c r="J36" i="2"/>
  <c r="AY95" i="1" s="1"/>
  <c r="J35" i="2"/>
  <c r="AX95" i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 s="1"/>
  <c r="BI193" i="2"/>
  <c r="BH193" i="2"/>
  <c r="BG193" i="2"/>
  <c r="BF193" i="2"/>
  <c r="T193" i="2"/>
  <c r="R193" i="2"/>
  <c r="P193" i="2"/>
  <c r="BK193" i="2"/>
  <c r="J193" i="2"/>
  <c r="BE193" i="2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T184" i="2" s="1"/>
  <c r="R190" i="2"/>
  <c r="P190" i="2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P184" i="2" s="1"/>
  <c r="BK186" i="2"/>
  <c r="J186" i="2"/>
  <c r="BE186" i="2" s="1"/>
  <c r="BI185" i="2"/>
  <c r="BH185" i="2"/>
  <c r="BG185" i="2"/>
  <c r="BF185" i="2"/>
  <c r="T185" i="2"/>
  <c r="R185" i="2"/>
  <c r="R184" i="2" s="1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 s="1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T135" i="2" s="1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P135" i="2" s="1"/>
  <c r="BK137" i="2"/>
  <c r="J137" i="2"/>
  <c r="BE137" i="2" s="1"/>
  <c r="BI136" i="2"/>
  <c r="BH136" i="2"/>
  <c r="BG136" i="2"/>
  <c r="BF136" i="2"/>
  <c r="T136" i="2"/>
  <c r="R136" i="2"/>
  <c r="R135" i="2" s="1"/>
  <c r="P136" i="2"/>
  <c r="BK136" i="2"/>
  <c r="J136" i="2"/>
  <c r="BE136" i="2"/>
  <c r="BI133" i="2"/>
  <c r="BH133" i="2"/>
  <c r="BG133" i="2"/>
  <c r="BF133" i="2"/>
  <c r="T133" i="2"/>
  <c r="R133" i="2"/>
  <c r="R131" i="2" s="1"/>
  <c r="P133" i="2"/>
  <c r="BK133" i="2"/>
  <c r="J133" i="2"/>
  <c r="BE133" i="2"/>
  <c r="BI132" i="2"/>
  <c r="BH132" i="2"/>
  <c r="BG132" i="2"/>
  <c r="BF132" i="2"/>
  <c r="T132" i="2"/>
  <c r="R132" i="2"/>
  <c r="P132" i="2"/>
  <c r="P131" i="2" s="1"/>
  <c r="BK132" i="2"/>
  <c r="BK131" i="2"/>
  <c r="J131" i="2"/>
  <c r="J98" i="2" s="1"/>
  <c r="J132" i="2"/>
  <c r="BE132" i="2"/>
  <c r="BI130" i="2"/>
  <c r="BH130" i="2"/>
  <c r="BG130" i="2"/>
  <c r="BF130" i="2"/>
  <c r="T130" i="2"/>
  <c r="R130" i="2"/>
  <c r="P130" i="2"/>
  <c r="BK130" i="2"/>
  <c r="J130" i="2"/>
  <c r="BE130" i="2" s="1"/>
  <c r="BI128" i="2"/>
  <c r="F37" i="2" s="1"/>
  <c r="BD95" i="1" s="1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P121" i="2" s="1"/>
  <c r="BK127" i="2"/>
  <c r="J127" i="2"/>
  <c r="BE127" i="2" s="1"/>
  <c r="BI125" i="2"/>
  <c r="BH125" i="2"/>
  <c r="F36" i="2" s="1"/>
  <c r="BC95" i="1" s="1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J34" i="2" s="1"/>
  <c r="AW95" i="1" s="1"/>
  <c r="T123" i="2"/>
  <c r="R123" i="2"/>
  <c r="P123" i="2"/>
  <c r="BK123" i="2"/>
  <c r="BK121" i="2" s="1"/>
  <c r="J123" i="2"/>
  <c r="BE123" i="2" s="1"/>
  <c r="BI122" i="2"/>
  <c r="BH122" i="2"/>
  <c r="BG122" i="2"/>
  <c r="F35" i="2" s="1"/>
  <c r="BB95" i="1" s="1"/>
  <c r="BF122" i="2"/>
  <c r="F34" i="2"/>
  <c r="BA95" i="1" s="1"/>
  <c r="T122" i="2"/>
  <c r="R122" i="2"/>
  <c r="R121" i="2" s="1"/>
  <c r="R120" i="2" s="1"/>
  <c r="P122" i="2"/>
  <c r="BK122" i="2"/>
  <c r="J122" i="2"/>
  <c r="BE122" i="2"/>
  <c r="F114" i="2"/>
  <c r="E112" i="2"/>
  <c r="F89" i="2"/>
  <c r="E87" i="2"/>
  <c r="J24" i="2"/>
  <c r="E24" i="2"/>
  <c r="J92" i="2" s="1"/>
  <c r="J117" i="2"/>
  <c r="J23" i="2"/>
  <c r="J21" i="2"/>
  <c r="E21" i="2"/>
  <c r="J116" i="2" s="1"/>
  <c r="J91" i="2"/>
  <c r="J20" i="2"/>
  <c r="J18" i="2"/>
  <c r="E18" i="2"/>
  <c r="F117" i="2"/>
  <c r="F92" i="2"/>
  <c r="J17" i="2"/>
  <c r="J15" i="2"/>
  <c r="E15" i="2"/>
  <c r="F91" i="2" s="1"/>
  <c r="F116" i="2"/>
  <c r="J14" i="2"/>
  <c r="J12" i="2"/>
  <c r="J89" i="2" s="1"/>
  <c r="J114" i="2"/>
  <c r="E7" i="2"/>
  <c r="E110" i="2"/>
  <c r="E85" i="2"/>
  <c r="AS94" i="1"/>
  <c r="L90" i="1"/>
  <c r="AM90" i="1"/>
  <c r="AM89" i="1"/>
  <c r="L89" i="1"/>
  <c r="AM87" i="1"/>
  <c r="L87" i="1"/>
  <c r="L85" i="1"/>
  <c r="L84" i="1"/>
  <c r="E85" i="4" l="1"/>
  <c r="BK126" i="3"/>
  <c r="J126" i="3" s="1"/>
  <c r="J99" i="3" s="1"/>
  <c r="J127" i="3"/>
  <c r="J100" i="3" s="1"/>
  <c r="BD94" i="1"/>
  <c r="W33" i="1" s="1"/>
  <c r="J33" i="2"/>
  <c r="AV95" i="1" s="1"/>
  <c r="AT95" i="1" s="1"/>
  <c r="BB94" i="1"/>
  <c r="J121" i="2"/>
  <c r="J97" i="2" s="1"/>
  <c r="BC94" i="1"/>
  <c r="P120" i="2"/>
  <c r="AU95" i="1" s="1"/>
  <c r="AU94" i="1" s="1"/>
  <c r="AT96" i="1"/>
  <c r="J33" i="4"/>
  <c r="AV97" i="1" s="1"/>
  <c r="AT97" i="1" s="1"/>
  <c r="BK135" i="2"/>
  <c r="J135" i="2" s="1"/>
  <c r="J99" i="2" s="1"/>
  <c r="BK184" i="2"/>
  <c r="J184" i="2" s="1"/>
  <c r="J100" i="2" s="1"/>
  <c r="BK120" i="3"/>
  <c r="J120" i="3" s="1"/>
  <c r="J34" i="3"/>
  <c r="AW96" i="1" s="1"/>
  <c r="F33" i="2"/>
  <c r="AZ95" i="1" s="1"/>
  <c r="F33" i="4"/>
  <c r="AZ97" i="1" s="1"/>
  <c r="AG97" i="1"/>
  <c r="R116" i="4"/>
  <c r="T131" i="2"/>
  <c r="T121" i="2" s="1"/>
  <c r="T120" i="2" s="1"/>
  <c r="F92" i="3"/>
  <c r="J116" i="3"/>
  <c r="J122" i="3"/>
  <c r="J98" i="3" s="1"/>
  <c r="F34" i="3"/>
  <c r="BA96" i="1" s="1"/>
  <c r="BA94" i="1" s="1"/>
  <c r="J96" i="4"/>
  <c r="F37" i="4"/>
  <c r="BD97" i="1" s="1"/>
  <c r="W30" i="1" l="1"/>
  <c r="AW94" i="1"/>
  <c r="AK30" i="1" s="1"/>
  <c r="J96" i="3"/>
  <c r="J30" i="3"/>
  <c r="BK120" i="2"/>
  <c r="J120" i="2" s="1"/>
  <c r="AZ94" i="1"/>
  <c r="W31" i="1"/>
  <c r="AX94" i="1"/>
  <c r="AN97" i="1"/>
  <c r="J39" i="4"/>
  <c r="AY94" i="1"/>
  <c r="W32" i="1"/>
  <c r="J39" i="3" l="1"/>
  <c r="AG96" i="1"/>
  <c r="AN96" i="1" s="1"/>
  <c r="AV94" i="1"/>
  <c r="W29" i="1"/>
  <c r="J96" i="2"/>
  <c r="J30" i="2"/>
  <c r="AK29" i="1" l="1"/>
  <c r="AT94" i="1"/>
  <c r="AG95" i="1"/>
  <c r="J39" i="2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<sst xmlns="http://schemas.openxmlformats.org/spreadsheetml/2006/main" count="2147" uniqueCount="586">
  <si>
    <t>Export Komplet</t>
  </si>
  <si>
    <t/>
  </si>
  <si>
    <t>2.0</t>
  </si>
  <si>
    <t>False</t>
  </si>
  <si>
    <t>{01e141ee-73b0-44ed-88ea-ba62981c80a5}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</si>
  <si>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</si>
  <si>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</si>
  <si>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</si>
  <si>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</si>
  <si>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</si>
  <si>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</si>
  <si>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</si>
  <si>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</si>
  <si>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</si>
  <si>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</si>
  <si>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</si>
  <si>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</si>
  <si>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</si>
  <si>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</si>
  <si>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</si>
  <si>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</si>
  <si>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7. 5. 2020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</si>
  <si>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</si>
  <si>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</si>
  <si>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</si>
  <si>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</si>
  <si>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</si>
  <si>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</si>
  <si>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</si>
  <si>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</si>
  <si>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</si>
  <si>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</si>
  <si>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</si>
  <si>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</si>
  <si>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</si>
  <si>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</si>
  <si>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</si>
  <si>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</si>
  <si>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</si>
  <si>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</si>
  <si>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</si>
  <si>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</si>
  <si>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</si>
  <si>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</si>
  <si>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</si>
  <si>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</si>
  <si>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</si>
  <si>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</si>
  <si>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</si>
  <si>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</si>
  <si>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</si>
  <si>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</si>
  <si>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</si>
  <si>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</si>
  <si>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</si>
  <si>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</si>
  <si>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</si>
  <si>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</si>
  <si>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</si>
  <si>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</si>
  <si>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</si>
  <si>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</si>
  <si>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</si>
  <si>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</si>
  <si>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</si>
  <si>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</si>
  <si>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</si>
  <si>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</si>
  <si>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</si>
  <si>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</si>
  <si>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</si>
  <si>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</si>
  <si>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</si>
  <si>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</si>
  <si>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</si>
  <si>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</si>
  <si>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</si>
  <si>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Elektromontáže</t>
  </si>
  <si>
    <t>STA</t>
  </si>
  <si>
    <t>1</t>
  </si>
  <si>
    <t>{31eaf26e-e71c-46b0-aa0a-0f3f8b46ad29}</t>
  </si>
  <si>
    <t>2</t>
  </si>
  <si>
    <t>02</t>
  </si>
  <si>
    <t>Zemní práce</t>
  </si>
  <si>
    <t>{0df53026-aff0-43ac-8e63-cf09bb430980}</t>
  </si>
  <si>
    <t>03</t>
  </si>
  <si>
    <t>VON</t>
  </si>
  <si>
    <t>{5e2b949d-e378-4d07-a7bd-971c8a59ced9}</t>
  </si>
  <si>
    <t>KRYCÍ LIST SOUPISU PRACÍ</t>
  </si>
  <si>
    <t>Objekt:</t>
  </si>
  <si>
    <t>01 - Elektromontáže</t>
  </si>
  <si>
    <t>REKAPITULACE ČLENĚNÍ SOUPISU PRACÍ</t>
  </si>
  <si>
    <t>Kód dílu - Popis</t>
  </si>
  <si>
    <t>Cena celkem [CZK]</t>
  </si>
  <si>
    <t>Náklady ze soupisu prací</t>
  </si>
  <si>
    <t>-1</t>
  </si>
  <si>
    <t>D1 - Stožáry osvětlení</t>
  </si>
  <si>
    <t xml:space="preserve">    748 - Osvětlovací zařízení a svítidla</t>
  </si>
  <si>
    <t>K - Ostatní</t>
  </si>
  <si>
    <t>OST - Pilíř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</si>
  <si>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</si>
  <si>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</si>
  <si>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</si>
  <si>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</si>
  <si>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</si>
  <si>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</si>
  <si>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</si>
  <si>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</si>
  <si>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</si>
  <si>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</si>
  <si>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</si>
  <si>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</si>
  <si>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</si>
  <si>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</si>
  <si>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Stožáry osvětlení</t>
  </si>
  <si>
    <t>ROZPOCET</t>
  </si>
  <si>
    <t>67</t>
  </si>
  <si>
    <t>K</t>
  </si>
  <si>
    <t>7493151045</t>
  </si>
  <si>
    <t>Montáž osvětlovacích stožárů včetně výstroje pevných železničních JŽ s výložníkem do 14 m bez spouštěcího zařízení</t>
  </si>
  <si>
    <t>kus</t>
  </si>
  <si>
    <t>512</t>
  </si>
  <si>
    <t>1463909425</t>
  </si>
  <si>
    <t>68</t>
  </si>
  <si>
    <t>M</t>
  </si>
  <si>
    <t>7493100200</t>
  </si>
  <si>
    <t>Venkovní osvětlení Osvětlovací stožáry pevné JŽ 14 Zstožár železniční</t>
  </si>
  <si>
    <t>128</t>
  </si>
  <si>
    <t>989518987</t>
  </si>
  <si>
    <t>P</t>
  </si>
  <si>
    <t>Poznámka k položce:_x000D_
Jedná se o 14 m osvětlovací sožár typu JŽ bez spouštěcího zařízení!</t>
  </si>
  <si>
    <t>69</t>
  </si>
  <si>
    <t>7493100410</t>
  </si>
  <si>
    <t>Venkovní osvětlení Výložníky pro osvětlovací stožáry JŽ 1-900/ Zvýložník ke stožáru JŽ, JŽD</t>
  </si>
  <si>
    <t>2010453159</t>
  </si>
  <si>
    <t>Poznámka k položce:_x000D_
Redukce SR - 114/60 (redukce pro přichycení svítidla)</t>
  </si>
  <si>
    <t>6</t>
  </si>
  <si>
    <t>7493155010</t>
  </si>
  <si>
    <t>Montáž elektrovýzbroje stožárů do 4 okruhů</t>
  </si>
  <si>
    <t>262144</t>
  </si>
  <si>
    <t>1692708408</t>
  </si>
  <si>
    <t>7</t>
  </si>
  <si>
    <t>7493102020</t>
  </si>
  <si>
    <t>Venkovní osvětlení Elektrovýzbroje stožárů a stožárové rozvodnice Stožárová rozvodnice s jedním až dvěma jistícími prvky</t>
  </si>
  <si>
    <t>-1168343850</t>
  </si>
  <si>
    <t>Poznámka k položce:_x000D_
Svorkovnice pojistková - EKM1271</t>
  </si>
  <si>
    <t>70</t>
  </si>
  <si>
    <t>7493155522</t>
  </si>
  <si>
    <t>Montáž stožárových rozvodnic pro stožáry JŽ bez oddělovacího transformátoru</t>
  </si>
  <si>
    <t>-171481691</t>
  </si>
  <si>
    <t>748</t>
  </si>
  <si>
    <t>Osvětlovací zařízení a svítidla</t>
  </si>
  <si>
    <t>72</t>
  </si>
  <si>
    <t>7493152525</t>
  </si>
  <si>
    <t>Montáž svítidla pro železnici na pevný stožár výšky přes 6 m mimo kolejiště</t>
  </si>
  <si>
    <t>1858888151</t>
  </si>
  <si>
    <t>88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</si>
  <si>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</si>
  <si>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</si>
  <si>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-341630979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</si>
  <si>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</si>
  <si>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Ostatní</t>
  </si>
  <si>
    <t>12</t>
  </si>
  <si>
    <t>7491351010</t>
  </si>
  <si>
    <t>Montáž ocelových profilů tyčí, úhelníků</t>
  </si>
  <si>
    <t>kg</t>
  </si>
  <si>
    <t>462429933</t>
  </si>
  <si>
    <t>13</t>
  </si>
  <si>
    <t>7497100160</t>
  </si>
  <si>
    <t>Základy trakčního vedení Ochrana stožáru TV</t>
  </si>
  <si>
    <t>246565110</t>
  </si>
  <si>
    <t>14</t>
  </si>
  <si>
    <t>7491652010</t>
  </si>
  <si>
    <t>Montáž vnějšího uzemnění uzemňovacích vodičů v zemi z pozinkované oceli (FeZn) do 120 mm2</t>
  </si>
  <si>
    <t>m</t>
  </si>
  <si>
    <t>-2050299734</t>
  </si>
  <si>
    <t>7491600190</t>
  </si>
  <si>
    <t>Uzemnění Vnější Uzemňovací vedení v zemi, kruhovým vodičem FeZn do D=10 mm</t>
  </si>
  <si>
    <t>552941624</t>
  </si>
  <si>
    <t>Poznámka k položce:_x000D_
Položka zahrnuje i uzemnení pro kabelizaci mimo oblast stožárů. Do materiálu je započten prořez 5%</t>
  </si>
  <si>
    <t>16</t>
  </si>
  <si>
    <t>7491652084</t>
  </si>
  <si>
    <t>Montáž vnějšího uzemnění ostatní práce spoj uzemňovacích vodičů svařováním vč. zaizolování</t>
  </si>
  <si>
    <t>91026793</t>
  </si>
  <si>
    <t>17</t>
  </si>
  <si>
    <t>7491601740</t>
  </si>
  <si>
    <t>Uzemnění Hromosvodné vedení Svorka SZ - litina</t>
  </si>
  <si>
    <t>709309817</t>
  </si>
  <si>
    <t>Poznámka k položce:_x000D_
Použito pro připojení drátu - svorka na osvětlovací stožár</t>
  </si>
  <si>
    <t>18</t>
  </si>
  <si>
    <t>7491654010</t>
  </si>
  <si>
    <t>Montáž svorek spojovacích se 2 šrouby (typ SS, SO, SR03, aj.)</t>
  </si>
  <si>
    <t>238794550</t>
  </si>
  <si>
    <t>19</t>
  </si>
  <si>
    <t>7491601490</t>
  </si>
  <si>
    <t>Uzemnění Hromosvodné vedení Svorka SS</t>
  </si>
  <si>
    <t>-1724576100</t>
  </si>
  <si>
    <t>20</t>
  </si>
  <si>
    <t>7492471010</t>
  </si>
  <si>
    <t>Demontáže kabelových vedení nn</t>
  </si>
  <si>
    <t>-776331614</t>
  </si>
  <si>
    <t>7492551010</t>
  </si>
  <si>
    <t>Montáž vodičů jednožílových Cu do 16 mm2 - uložení na rošty, pod omítku, do rozvaděče apod.</t>
  </si>
  <si>
    <t>-1423268221</t>
  </si>
  <si>
    <t>22</t>
  </si>
  <si>
    <t>7492500260</t>
  </si>
  <si>
    <t>Kabely, vodiče, šňůry Cu - nn Vodič jednožílový Cu, plastová izolace H07V-U 2,5 černý (CY)</t>
  </si>
  <si>
    <t>-1438169119</t>
  </si>
  <si>
    <t>23</t>
  </si>
  <si>
    <t>7492500290</t>
  </si>
  <si>
    <t>Kabely, vodiče, šňůry Cu - nn Vodič jednožílový Cu, plastová izolace H07V-U 2,5 sv.modrý (CY)</t>
  </si>
  <si>
    <t>1246161245</t>
  </si>
  <si>
    <t>24</t>
  </si>
  <si>
    <t>7492500300</t>
  </si>
  <si>
    <t>Kabely, vodiče, šňůry Cu - nn Vodič jednožílový Cu, plastová izolace H07V-U 2,5 zž (CY)</t>
  </si>
  <si>
    <t>-697182803</t>
  </si>
  <si>
    <t>25</t>
  </si>
  <si>
    <t>7492553010</t>
  </si>
  <si>
    <t>Montáž kabelů 2- a 3-žílových Cu do 16 mm2</t>
  </si>
  <si>
    <t>-213226995</t>
  </si>
  <si>
    <t>26</t>
  </si>
  <si>
    <t>7492501670</t>
  </si>
  <si>
    <t>Kabely, vodiče, šňůry Cu - nn Kabel silový Cu pro pohyblivé přívody, izolace pryžová H05VV-F 1,5 (CYSY 3Cx1,5)  do osv. stožárů</t>
  </si>
  <si>
    <t>8</t>
  </si>
  <si>
    <t>4</t>
  </si>
  <si>
    <t>185097699</t>
  </si>
  <si>
    <t>28</t>
  </si>
  <si>
    <t>7492652014</t>
  </si>
  <si>
    <t>Montáž kabelů 4- a 5-žílových Al do 150 mm2</t>
  </si>
  <si>
    <t>98940847</t>
  </si>
  <si>
    <t>30</t>
  </si>
  <si>
    <t>7492204780</t>
  </si>
  <si>
    <t>Venkovní vedení nn Vodiče a závěsné kabely AYKYz 4J16(4Bx16)</t>
  </si>
  <si>
    <t>1973289430</t>
  </si>
  <si>
    <t>92</t>
  </si>
  <si>
    <t>7492554010</t>
  </si>
  <si>
    <t>Montáž kabelů 4- a 5-žílových Cu do 16 mm2</t>
  </si>
  <si>
    <t>1123138471</t>
  </si>
  <si>
    <t>91</t>
  </si>
  <si>
    <t>7492501900</t>
  </si>
  <si>
    <t>Kabely, vodiče, šňůry Cu - nn Kabel silový 4 a 5-žílový Cu, plastová izolace CYKY 4J25 (4Bx25)</t>
  </si>
  <si>
    <t>-1797164116</t>
  </si>
  <si>
    <t>31</t>
  </si>
  <si>
    <t>7492756020</t>
  </si>
  <si>
    <t>Pomocné práce pro montáž kabelů montáž označovacího štítku na kabel</t>
  </si>
  <si>
    <t>-782086203</t>
  </si>
  <si>
    <t>32</t>
  </si>
  <si>
    <t>7492400460</t>
  </si>
  <si>
    <t>Kabely, vodiče - vn Kabely nad 22kV Označovací štítek na kabel (100 ks)</t>
  </si>
  <si>
    <t>sada</t>
  </si>
  <si>
    <t>-1261927728</t>
  </si>
  <si>
    <t>33</t>
  </si>
  <si>
    <t>7493171012</t>
  </si>
  <si>
    <t>Demontáž osvětlovacích stožárů výšky do 14 m</t>
  </si>
  <si>
    <t>-2050876776</t>
  </si>
  <si>
    <t>34</t>
  </si>
  <si>
    <t>7493173010</t>
  </si>
  <si>
    <t>Demontáž elektrovýzbroje osvětlovacích stožárů do výšky 14 m</t>
  </si>
  <si>
    <t>-1922192451</t>
  </si>
  <si>
    <t>35</t>
  </si>
  <si>
    <t>7493174015</t>
  </si>
  <si>
    <t>Demontáž svítidel z osvětlovacího stožáru, osvětlovací věže nebo brány trakčního vedení</t>
  </si>
  <si>
    <t>-1658396816</t>
  </si>
  <si>
    <t>36</t>
  </si>
  <si>
    <t>7497351780</t>
  </si>
  <si>
    <t>Číslování stožárů a pohonů odpojovačů 1 - 3 znaky</t>
  </si>
  <si>
    <t>689725120</t>
  </si>
  <si>
    <t>37</t>
  </si>
  <si>
    <t>7498150520</t>
  </si>
  <si>
    <t>Vyhotovení výchozí revizní zprávy pro opravné práce pro objem investičních nákladů přes 500 000 do 1 000 000 Kč</t>
  </si>
  <si>
    <t>-1309328695</t>
  </si>
  <si>
    <t>38</t>
  </si>
  <si>
    <t>7498150525</t>
  </si>
  <si>
    <t>Vyhotovení výchozí revizní zprávy příplatek za každých dalších i započatých 500 000 Kč přes 1 000 000 Kč</t>
  </si>
  <si>
    <t>-644205735</t>
  </si>
  <si>
    <t>39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</si>
  <si>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</si>
  <si>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</si>
  <si>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1313273638</t>
  </si>
  <si>
    <t>40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</si>
  <si>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</si>
  <si>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</si>
  <si>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1132315835</t>
  </si>
  <si>
    <t>41</t>
  </si>
  <si>
    <t>7499100160</t>
  </si>
  <si>
    <t>Ochranné prostředky a pracovní pomůcky Bezpečnostní tabulky Pozor-pod napětím, 30121</t>
  </si>
  <si>
    <t>760469835</t>
  </si>
  <si>
    <t>42</t>
  </si>
  <si>
    <t>7498154010</t>
  </si>
  <si>
    <t>Měření intenzity osvětlení venkovních železničních prostranství</t>
  </si>
  <si>
    <t>-49559730</t>
  </si>
  <si>
    <t>43</t>
  </si>
  <si>
    <t>7498451010</t>
  </si>
  <si>
    <t>Měření zemničů zemních odporů - zemniče prvního nebo samostatného</t>
  </si>
  <si>
    <t>-1950402264</t>
  </si>
  <si>
    <t>44</t>
  </si>
  <si>
    <t>7498451019</t>
  </si>
  <si>
    <t>Měření zemničů příplatek za každý další zemnič</t>
  </si>
  <si>
    <t>-908746673</t>
  </si>
  <si>
    <t>45</t>
  </si>
  <si>
    <t>7499151010</t>
  </si>
  <si>
    <t>Dokončovací práce na elektrickém zařízení</t>
  </si>
  <si>
    <t>hod</t>
  </si>
  <si>
    <t>1799847917</t>
  </si>
  <si>
    <t>Poznámka k položce:_x000D_
Do těchto prací zahrnujeme napojení na rozvaděč a rozfázování ve stožárech</t>
  </si>
  <si>
    <t>46</t>
  </si>
  <si>
    <t>7499151020</t>
  </si>
  <si>
    <t>Dokončovací práce úprava zapojení stávajících kabelových skříní/rozvaděčů</t>
  </si>
  <si>
    <t>1905261786</t>
  </si>
  <si>
    <t>47</t>
  </si>
  <si>
    <t>7499151030</t>
  </si>
  <si>
    <t>Dokončovací práce zkušební provoz</t>
  </si>
  <si>
    <t>-821799164</t>
  </si>
  <si>
    <t>48</t>
  </si>
  <si>
    <t>7499151040</t>
  </si>
  <si>
    <t>Dokončovací práce zaškolení obsluhy</t>
  </si>
  <si>
    <t>209301923</t>
  </si>
  <si>
    <t>49</t>
  </si>
  <si>
    <t>7499251010</t>
  </si>
  <si>
    <t>Montáž bezpečnostní tabulky výstražné nebo označovací</t>
  </si>
  <si>
    <t>1824658622</t>
  </si>
  <si>
    <t>93</t>
  </si>
  <si>
    <t>7830010003R</t>
  </si>
  <si>
    <t>Zhotovení povrchové úpravy nátěrem bezpečnostních pruhů na osvětlovací stožár nebo věž</t>
  </si>
  <si>
    <t>-480385502</t>
  </si>
  <si>
    <t>Poznámka k položce:_x000D_
Nátěr pro stožáry č. 6, 7 a 8</t>
  </si>
  <si>
    <t>51</t>
  </si>
  <si>
    <t>7499700390</t>
  </si>
  <si>
    <t>Nátěry trakčního vedení Barva a řed. pro bezpečnostní černožluté pruhy na podpěře TV</t>
  </si>
  <si>
    <t>-1370849961</t>
  </si>
  <si>
    <t>Poznámka k položce:_x000D_
Nátěr zábran u stožárů č. 2, 3, 4 a 5</t>
  </si>
  <si>
    <t>87</t>
  </si>
  <si>
    <t>7492752012</t>
  </si>
  <si>
    <t>Montáž ukončení kabelů nn kabelovou spojkou 3/4/5 - žílové kabely s plastovou izolací do 35 mm2</t>
  </si>
  <si>
    <t>390326172</t>
  </si>
  <si>
    <t>86</t>
  </si>
  <si>
    <t>7492103260</t>
  </si>
  <si>
    <t>Spojovací vedení, podpěrné izolátory Spojky, ukončení pasu, ostatní Spojka SVCZC 25 CU smršťovací</t>
  </si>
  <si>
    <t>-1716071526</t>
  </si>
  <si>
    <t>89</t>
  </si>
  <si>
    <t>7493300170-R</t>
  </si>
  <si>
    <t>Povrchová úprava rozvaděčů lakováním</t>
  </si>
  <si>
    <t>-687587397</t>
  </si>
  <si>
    <t>OST</t>
  </si>
  <si>
    <t>Pilíř</t>
  </si>
  <si>
    <t>60</t>
  </si>
  <si>
    <t>7491254010</t>
  </si>
  <si>
    <t>Montáž zásuvek instalačních domovních 10/16 A, 250 V, IP20 bez přepěťové ochrany nebo se zabudovanou přepěťovou ochranou jednoduchých nebo dvojitých</t>
  </si>
  <si>
    <t>-1419972417</t>
  </si>
  <si>
    <t>61</t>
  </si>
  <si>
    <t>7491205690</t>
  </si>
  <si>
    <t>Elektroinstalační materiál Zásuvky instalační Zásuvka 1 fázová 230V/16A montáž na DIN lištu</t>
  </si>
  <si>
    <t>-1502770760</t>
  </si>
  <si>
    <t>52</t>
  </si>
  <si>
    <t>7493655015</t>
  </si>
  <si>
    <t>Montáž skříní elektroměrových venkovních pro přímé měření do 80 A pro připojení kabelů do 16 mm2 jednosazbové, včetně jističe do 80 A kompaktní pilíř</t>
  </si>
  <si>
    <t>348561647</t>
  </si>
  <si>
    <t>53</t>
  </si>
  <si>
    <t>7493600911</t>
  </si>
  <si>
    <t>Kabelové a zásuvkové skříně, elektroměrové rozvaděče Skříně elektroměrové pro přímé měření Elektroměrový rozváděč pro nepřímé měření</t>
  </si>
  <si>
    <t>155594216</t>
  </si>
  <si>
    <t>Poznámka k položce:_x000D_
Specifikace rozvaděčů viz. technická zpráva bod 7.2.</t>
  </si>
  <si>
    <t>54</t>
  </si>
  <si>
    <t>7494151010</t>
  </si>
  <si>
    <t>Montáž modulárních rozvodnic min. IP 30, počet modulů do 72</t>
  </si>
  <si>
    <t>1748783542</t>
  </si>
  <si>
    <t>62</t>
  </si>
  <si>
    <t>7494153015</t>
  </si>
  <si>
    <t>Montáž prázdných plastových kabelových skříní min. IP 44, výšky do 800 mm, hloubky do 320 mm kompaktní pilíř š 660-1 060 mm</t>
  </si>
  <si>
    <t>6985929</t>
  </si>
  <si>
    <t>Poznámka k položce:_x000D_
Rozměry jednotlivých skříňí viz projekt.</t>
  </si>
  <si>
    <t>63</t>
  </si>
  <si>
    <t>7493601150</t>
  </si>
  <si>
    <t>Kabelové a zásuvkové skříně, elektroměrové rozvaděče Prázdné skříně a pilíře Skříň plastová kompaktní pilíř včetně základu, IP44, šířka do 400 mm, výška do 1.000 mm, hloubka do 300 mm, PUR lak</t>
  </si>
  <si>
    <t>2105182412</t>
  </si>
  <si>
    <t>57</t>
  </si>
  <si>
    <t>7494351010</t>
  </si>
  <si>
    <t>Montáž jističů (do 10 kA) jednopólových do 20 A</t>
  </si>
  <si>
    <t>102604738</t>
  </si>
  <si>
    <t>90</t>
  </si>
  <si>
    <t>7494002986</t>
  </si>
  <si>
    <t>Modulární přístroje Jističe do 63 A; 6 kA 1-pólové In 6 A, Ue AC 230 V / DC 72 V, charakteristika B, 1pól, Icn 6 kA</t>
  </si>
  <si>
    <t>243192987</t>
  </si>
  <si>
    <t>73</t>
  </si>
  <si>
    <t>7494002988</t>
  </si>
  <si>
    <t>Modulární přístroje Jističe do 63 A; 6 kA 1-pólové In 10 A, Ue AC 230 V / DC 72 V, charakteristika B, 1pól, Icn 6 kA</t>
  </si>
  <si>
    <t>-1576960113</t>
  </si>
  <si>
    <t>58</t>
  </si>
  <si>
    <t>7494002992</t>
  </si>
  <si>
    <t>Modulární přístroje Jističe do 63 A; 6 kA 1-pólové In 16 A, Ue AC 230 V / DC 72 V, charakteristika B, 1pól, Icn 6 kA</t>
  </si>
  <si>
    <t>-1457342132</t>
  </si>
  <si>
    <t>59</t>
  </si>
  <si>
    <t>7494002994</t>
  </si>
  <si>
    <t>Modulární přístroje Jističe do 63 A; 6 kA 1-pólové In 20 A, Ue AC 230 V / DC 72 V, charakteristika B, 1pól, Icn 6 kA</t>
  </si>
  <si>
    <t>238965386</t>
  </si>
  <si>
    <t>64</t>
  </si>
  <si>
    <t>7494450510</t>
  </si>
  <si>
    <t>Montáž proudových chráničů dvoupólových do 40 A (10 kA)</t>
  </si>
  <si>
    <t>-1847083869</t>
  </si>
  <si>
    <t>65</t>
  </si>
  <si>
    <t>7494003780</t>
  </si>
  <si>
    <t>Modulární přístroje Proudové chrániče 6 kA 2-pólové In 25 A, Ue AC 230/400 V, Idn 30 mA, 2pól, Inc 6 kA, typ AC</t>
  </si>
  <si>
    <t>-112059775</t>
  </si>
  <si>
    <t>85</t>
  </si>
  <si>
    <t>7494351032</t>
  </si>
  <si>
    <t>Montáž jističů (do 10 kA) třípólových přes 20 do 63 A</t>
  </si>
  <si>
    <t>1485317989</t>
  </si>
  <si>
    <t>83</t>
  </si>
  <si>
    <t>7494003092</t>
  </si>
  <si>
    <t>Modulární přístroje Jističe do 63 A; 6 kA 3-pólové In 63 A, Ue AC 230/400 V / DC 216 V, charakteristika B, 3pól, Icn 6 kA</t>
  </si>
  <si>
    <t>491370903</t>
  </si>
  <si>
    <t>84</t>
  </si>
  <si>
    <t>7494003084</t>
  </si>
  <si>
    <t>Modulární přístroje Jističe do 63 A; 6 kA 3-pólové In 25 A, Ue AC 230/400 V / DC 216 V, charakteristika B, 3pól, Icn 6 kA</t>
  </si>
  <si>
    <t>-1206493706</t>
  </si>
  <si>
    <t>74</t>
  </si>
  <si>
    <t>7494552010</t>
  </si>
  <si>
    <t>Montáž vačkových silových spínačů - přepínačů jednopólových do 63 A - přepínač 1-0-1</t>
  </si>
  <si>
    <t>-425012410</t>
  </si>
  <si>
    <t>75</t>
  </si>
  <si>
    <t>7494004568</t>
  </si>
  <si>
    <t>Modulární přístroje Ostatní přístroje -modulární přístroje Spínače a tlačítka Kolébkové spínače a přepínače Ith 16 A, Ue AC 250 V, DC 12 V, 1x přepínací kontakt, s mezipolohou</t>
  </si>
  <si>
    <t>-1006127802</t>
  </si>
  <si>
    <t>76</t>
  </si>
  <si>
    <t>7494557014</t>
  </si>
  <si>
    <t>Montáž příslušenství pro stykače záskokového automatu pro záskok 2 stykačů nebo jističů</t>
  </si>
  <si>
    <t>-421095885</t>
  </si>
  <si>
    <t>77</t>
  </si>
  <si>
    <t>7494004190</t>
  </si>
  <si>
    <t>Modulární přístroje Spínací přístroje Instalační stykače AC Ith 20 A, Uc AC 230 V, 1x zapínací kontakt, AC-3: zap. 9A</t>
  </si>
  <si>
    <t>-1236210571</t>
  </si>
  <si>
    <t>78</t>
  </si>
  <si>
    <t>7494656055</t>
  </si>
  <si>
    <t>Montáž ostatních měřících přístrojů spínacích hodin 1 - 2 kanálových</t>
  </si>
  <si>
    <t>-1576135006</t>
  </si>
  <si>
    <t>79</t>
  </si>
  <si>
    <t>7494004428</t>
  </si>
  <si>
    <t>Modulární přístroje Spínací přístroje Spínací hodiny In 16 A, Uc AC 230 V, 2x přepínací kontakt, týdenní program, 2 kanály, funkce astro, jazyk CS, EN, DE, PL, RU, IT, FR, ES, PT, NL, DA, FI, NO, SV, TR, záloha chodu</t>
  </si>
  <si>
    <t>-1683711895</t>
  </si>
  <si>
    <t>80</t>
  </si>
  <si>
    <t>7493100761</t>
  </si>
  <si>
    <t>Venkovní osvětlení Svítidla pro železnici Soumrakový spínač upevnění na DIN lištu</t>
  </si>
  <si>
    <t>-525526888</t>
  </si>
  <si>
    <t>81</t>
  </si>
  <si>
    <t>7494656060</t>
  </si>
  <si>
    <t>Montáž ostatních měřících přístrojů čidlo s fotoodporem ke spínacím hodinám</t>
  </si>
  <si>
    <t>483923733</t>
  </si>
  <si>
    <t>82</t>
  </si>
  <si>
    <t>7494010264</t>
  </si>
  <si>
    <t>Přístroje pro spínání a ovládání Měřící přístroje, elektroměry Ostatní měřící přístroje Fotosnímač Turnus 200 ke spínacím hodinám</t>
  </si>
  <si>
    <t>-607423414</t>
  </si>
  <si>
    <t>02 - Zemní práce</t>
  </si>
  <si>
    <t>HSV - Práce a dodávky HSV</t>
  </si>
  <si>
    <t xml:space="preserve">    1 -   Zemní práce</t>
  </si>
  <si>
    <t>M - Práce a dodávky M</t>
  </si>
  <si>
    <t xml:space="preserve">    46-M - Zemní práce při extr.mont.pracích</t>
  </si>
  <si>
    <t>HSV</t>
  </si>
  <si>
    <t>Práce a dodávky HSV</t>
  </si>
  <si>
    <t xml:space="preserve">  Zemní práce</t>
  </si>
  <si>
    <t>460030011</t>
  </si>
  <si>
    <t>Sejmutí drnu jakékoliv tloušťky</t>
  </si>
  <si>
    <t>m2</t>
  </si>
  <si>
    <t>-784530334</t>
  </si>
  <si>
    <t>460070754</t>
  </si>
  <si>
    <t>Hloubení nezapažených jam pro ostatní konstrukce ručně v hornině tř 4</t>
  </si>
  <si>
    <t>m3</t>
  </si>
  <si>
    <t>2081881059</t>
  </si>
  <si>
    <t>3</t>
  </si>
  <si>
    <t>460120014</t>
  </si>
  <si>
    <t>Zásyp jam ručně v hornině třídy 4</t>
  </si>
  <si>
    <t>-209277371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</si>
  <si>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</si>
  <si>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</si>
  <si>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</si>
  <si>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</si>
  <si>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</si>
  <si>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</si>
  <si>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1724605495</t>
  </si>
  <si>
    <t>5</t>
  </si>
  <si>
    <t>460030015</t>
  </si>
  <si>
    <t>Odstranění travnatého porostu, kosení a shrabávání trávy</t>
  </si>
  <si>
    <t>-1881702056</t>
  </si>
  <si>
    <t>460030021</t>
  </si>
  <si>
    <t>Odstranění dřevitého porostu z křovin a stromů měkkého středně hustého</t>
  </si>
  <si>
    <t>162528928</t>
  </si>
  <si>
    <t>460050704</t>
  </si>
  <si>
    <t>Hloubení nezapažených jam pro stožáry veřejného osvětlení ručně v hornině tř 4</t>
  </si>
  <si>
    <t>-1307441517</t>
  </si>
  <si>
    <t>460080035</t>
  </si>
  <si>
    <t>Základové konstrukce ze ŽB tř. C 25/30</t>
  </si>
  <si>
    <t>334429801</t>
  </si>
  <si>
    <t>460080112</t>
  </si>
  <si>
    <t>Bourání základu betonového se záhozem jámy sypaninou</t>
  </si>
  <si>
    <t>-171623044</t>
  </si>
  <si>
    <t>9</t>
  </si>
  <si>
    <t>460150164</t>
  </si>
  <si>
    <t>Hloubení kabelových zapažených i nezapažených rýh ručně š 35 cm, hl 80 cm, v hornině tř 4</t>
  </si>
  <si>
    <t>1010383357</t>
  </si>
  <si>
    <t>10</t>
  </si>
  <si>
    <t>460310105</t>
  </si>
  <si>
    <t>Řízený zemní protlak strojně v hornině tř 1až4 hloubky do 6 m vnějšího průměru do 160 mm</t>
  </si>
  <si>
    <t>-25885959</t>
  </si>
  <si>
    <t>11</t>
  </si>
  <si>
    <t>460421281</t>
  </si>
  <si>
    <t>Lože kabelů z prohozeného výkopku tl 5 cm nad kabel, kryté plastovou folií, š lože do 25 cm</t>
  </si>
  <si>
    <t>380272496</t>
  </si>
  <si>
    <t>460490013</t>
  </si>
  <si>
    <t>Krytí kabelů výstražnou fólií šířky 34 cm</t>
  </si>
  <si>
    <t>-4941725</t>
  </si>
  <si>
    <t>693113110</t>
  </si>
  <si>
    <t>EXTRUNET - výstražná fólie z polyethylenu šíře 33 cm s potiskem</t>
  </si>
  <si>
    <t>256</t>
  </si>
  <si>
    <t>-758554543</t>
  </si>
  <si>
    <t>29</t>
  </si>
  <si>
    <t>286131180</t>
  </si>
  <si>
    <t>potrubí vodovodní PE100 PN16 SDR11 6 m, 12 m, 160 x 14,6 mm</t>
  </si>
  <si>
    <t>-661186412</t>
  </si>
  <si>
    <t>28610007</t>
  </si>
  <si>
    <t>trubka PVC tlaková hrdlovaná vodovodní dl 6m DN 300</t>
  </si>
  <si>
    <t>1658451854</t>
  </si>
  <si>
    <t>460520174</t>
  </si>
  <si>
    <t>Montáž trubek ochranných plastových ohebných do 110 mm uložených do rýhy</t>
  </si>
  <si>
    <t>1467966818</t>
  </si>
  <si>
    <t>7491100110</t>
  </si>
  <si>
    <t>Trubková vedení Ohebné elektroinstalační trubky KOPOFLEX  40 rudá</t>
  </si>
  <si>
    <t>-2119003374</t>
  </si>
  <si>
    <t>460560164</t>
  </si>
  <si>
    <t>Zásyp rýh ručně šířky 35 cm, hloubky 80 cm, z horniny třídy 4</t>
  </si>
  <si>
    <t>-293452720</t>
  </si>
  <si>
    <t>460600021</t>
  </si>
  <si>
    <t>Vodorovné přemístění horniny jakékoliv třídy do 50 m</t>
  </si>
  <si>
    <t>-1575434505</t>
  </si>
  <si>
    <t>460600061</t>
  </si>
  <si>
    <t>Odvoz suti a vybouraných hmot do 1 km</t>
  </si>
  <si>
    <t>t</t>
  </si>
  <si>
    <t>23086269</t>
  </si>
  <si>
    <t>460600071</t>
  </si>
  <si>
    <t>Příplatek k odvozu suti a vybouraných hmot za každý další 1 km</t>
  </si>
  <si>
    <t>-1598292586</t>
  </si>
  <si>
    <t>460620002</t>
  </si>
  <si>
    <t>Položení drnu včetně zalití vodou na rovině</t>
  </si>
  <si>
    <t>-131061701</t>
  </si>
  <si>
    <t>460620014</t>
  </si>
  <si>
    <t>Provizorní úprava terénu se zhutněním, v hornině tř 4</t>
  </si>
  <si>
    <t>-1971040357</t>
  </si>
  <si>
    <t>460030172</t>
  </si>
  <si>
    <t>Odstranění podkladu nebo krytu komunikace ze živice tloušťky do 10 cm</t>
  </si>
  <si>
    <t>1592972194</t>
  </si>
  <si>
    <t>460650042</t>
  </si>
  <si>
    <t>Zřízení podkladní vrstvy vozovky a chodníku ze štěrkopísku se zhutněním tloušťky do 10 cm</t>
  </si>
  <si>
    <t>-750853645</t>
  </si>
  <si>
    <t>460650912</t>
  </si>
  <si>
    <t>Vyspravení krytu komunikací po překopech kamenivem obalovaným asfaltem tl 6 cm</t>
  </si>
  <si>
    <t>-2113898479</t>
  </si>
  <si>
    <t>58156546</t>
  </si>
  <si>
    <t>písek křemičitý frakce 0,3/0,8</t>
  </si>
  <si>
    <t>233084907</t>
  </si>
  <si>
    <t>27</t>
  </si>
  <si>
    <t>460700001</t>
  </si>
  <si>
    <t>Zemní značky včetně hloubením jámy - kabelový označník</t>
  </si>
  <si>
    <t>934825342</t>
  </si>
  <si>
    <t>9909000100</t>
  </si>
  <si>
    <t>Poplatek za uložení suti nebo hmot na oficiální skládku</t>
  </si>
  <si>
    <t>-39832056</t>
  </si>
  <si>
    <t>03 - VON</t>
  </si>
  <si>
    <t>022101001</t>
  </si>
  <si>
    <t>Geodetické práce Geodetické práce před opravou</t>
  </si>
  <si>
    <t>%</t>
  </si>
  <si>
    <t>-402509726</t>
  </si>
  <si>
    <t>022101021</t>
  </si>
  <si>
    <t>Geodetické práce Geodetické práce po ukončení opravy</t>
  </si>
  <si>
    <t>-607051051</t>
  </si>
  <si>
    <t>023101001</t>
  </si>
  <si>
    <t>Projektové práce Projektové práce v rozsahu ZRN (vyjma dále jmenované práce) do 1 mil. Kč</t>
  </si>
  <si>
    <t>-1999420717</t>
  </si>
  <si>
    <t>029101001</t>
  </si>
  <si>
    <t>Ostatní náklady Náklady na informační cedule, desky, publikační náklady, aj.</t>
  </si>
  <si>
    <t>1644013773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</si>
  <si>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</si>
  <si>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</si>
  <si>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1832278499</t>
  </si>
  <si>
    <t>033121001</t>
  </si>
  <si>
    <t>Provozní vlivy Rušení prací železničním provozem širá trať nebo dopravny s kolejovým rozvětvením s počtem vlaků za směnu 8,5 hod. do 25</t>
  </si>
  <si>
    <t>-1259313209</t>
  </si>
  <si>
    <t>VZ65420149</t>
  </si>
  <si>
    <t>Oprava osvětlení žst. Kdyně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</si>
</sst>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K7" sqref="K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7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18" t="s">
        <v>584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198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19" t="s">
        <v>585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199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199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199"/>
      <c r="BS8" s="14" t="s">
        <v>6</v>
      </c>
    </row>
    <row r="9" spans="1:74" s="1" customFormat="1" ht="14.45" customHeight="1">
      <c r="B9" s="17"/>
      <c r="AR9" s="17"/>
      <c r="BE9" s="199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199"/>
      <c r="BS10" s="14" t="s">
        <v>6</v>
      </c>
    </row>
    <row r="11" spans="1:74" s="1" customFormat="1" ht="18.399999999999999" customHeight="1">
      <c r="B11" s="17"/>
      <c r="E11" s="22" t="s">
        <v>19</v>
      </c>
      <c r="AK11" s="24" t="s">
        <v>24</v>
      </c>
      <c r="AN11" s="22" t="s">
        <v>1</v>
      </c>
      <c r="AR11" s="17"/>
      <c r="BE11" s="199"/>
      <c r="BS11" s="14" t="s">
        <v>6</v>
      </c>
    </row>
    <row r="12" spans="1:74" s="1" customFormat="1" ht="6.95" customHeight="1">
      <c r="B12" s="17"/>
      <c r="AR12" s="17"/>
      <c r="BE12" s="199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23</v>
      </c>
      <c r="AN13" s="26" t="s">
        <v>26</v>
      </c>
      <c r="AR13" s="17"/>
      <c r="BE13" s="199"/>
      <c r="BS13" s="14" t="s">
        <v>6</v>
      </c>
    </row>
    <row r="14" spans="1:74" ht="12.75">
      <c r="B14" s="17"/>
      <c r="E14" s="220" t="s">
        <v>26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4" t="s">
        <v>24</v>
      </c>
      <c r="AN14" s="26" t="s">
        <v>26</v>
      </c>
      <c r="AR14" s="17"/>
      <c r="BE14" s="199"/>
      <c r="BS14" s="14" t="s">
        <v>6</v>
      </c>
    </row>
    <row r="15" spans="1:74" s="1" customFormat="1" ht="6.95" customHeight="1">
      <c r="B15" s="17"/>
      <c r="AR15" s="17"/>
      <c r="BE15" s="199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23</v>
      </c>
      <c r="AN16" s="22" t="s">
        <v>1</v>
      </c>
      <c r="AR16" s="17"/>
      <c r="BE16" s="199"/>
      <c r="BS16" s="14" t="s">
        <v>3</v>
      </c>
    </row>
    <row r="17" spans="1:71" s="1" customFormat="1" ht="18.399999999999999" customHeight="1">
      <c r="B17" s="17"/>
      <c r="E17" s="22" t="s">
        <v>19</v>
      </c>
      <c r="AK17" s="24" t="s">
        <v>24</v>
      </c>
      <c r="AN17" s="22" t="s">
        <v>1</v>
      </c>
      <c r="AR17" s="17"/>
      <c r="BE17" s="199"/>
      <c r="BS17" s="14" t="s">
        <v>28</v>
      </c>
    </row>
    <row r="18" spans="1:71" s="1" customFormat="1" ht="6.95" customHeight="1">
      <c r="B18" s="17"/>
      <c r="AR18" s="17"/>
      <c r="BE18" s="199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23</v>
      </c>
      <c r="AN19" s="22" t="s">
        <v>1</v>
      </c>
      <c r="AR19" s="17"/>
      <c r="BE19" s="199"/>
      <c r="BS19" s="14" t="s">
        <v>6</v>
      </c>
    </row>
    <row r="20" spans="1:71" s="1" customFormat="1" ht="18.399999999999999" customHeight="1">
      <c r="B20" s="17"/>
      <c r="E20" s="22" t="s">
        <v>19</v>
      </c>
      <c r="AK20" s="24" t="s">
        <v>24</v>
      </c>
      <c r="AN20" s="22" t="s">
        <v>1</v>
      </c>
      <c r="AR20" s="17"/>
      <c r="BE20" s="199"/>
      <c r="BS20" s="14" t="s">
        <v>28</v>
      </c>
    </row>
    <row r="21" spans="1:71" s="1" customFormat="1" ht="6.95" customHeight="1">
      <c r="B21" s="17"/>
      <c r="AR21" s="17"/>
      <c r="BE21" s="199"/>
    </row>
    <row r="22" spans="1:71" s="1" customFormat="1" ht="12" customHeight="1">
      <c r="B22" s="17"/>
      <c r="D22" s="24" t="s">
        <v>30</v>
      </c>
      <c r="AR22" s="17"/>
      <c r="BE22" s="199"/>
    </row>
    <row r="23" spans="1:71" s="1" customFormat="1" ht="16.5" customHeight="1">
      <c r="B23" s="17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R23" s="17"/>
      <c r="BE23" s="199"/>
    </row>
    <row r="24" spans="1:71" s="1" customFormat="1" ht="6.95" customHeight="1">
      <c r="B24" s="17"/>
      <c r="AR24" s="17"/>
      <c r="BE24" s="199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9"/>
    </row>
    <row r="26" spans="1:71" s="2" customFormat="1" ht="25.9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1">
        <f>ROUND(AG94,2)</f>
        <v>0</v>
      </c>
      <c r="AL26" s="202"/>
      <c r="AM26" s="202"/>
      <c r="AN26" s="202"/>
      <c r="AO26" s="202"/>
      <c r="AP26" s="29"/>
      <c r="AQ26" s="29"/>
      <c r="AR26" s="30"/>
      <c r="BE26" s="19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3" t="s">
        <v>32</v>
      </c>
      <c r="M28" s="223"/>
      <c r="N28" s="223"/>
      <c r="O28" s="223"/>
      <c r="P28" s="223"/>
      <c r="Q28" s="29"/>
      <c r="R28" s="29"/>
      <c r="S28" s="29"/>
      <c r="T28" s="29"/>
      <c r="U28" s="29"/>
      <c r="V28" s="29"/>
      <c r="W28" s="223" t="s">
        <v>33</v>
      </c>
      <c r="X28" s="223"/>
      <c r="Y28" s="223"/>
      <c r="Z28" s="223"/>
      <c r="AA28" s="223"/>
      <c r="AB28" s="223"/>
      <c r="AC28" s="223"/>
      <c r="AD28" s="223"/>
      <c r="AE28" s="223"/>
      <c r="AF28" s="29"/>
      <c r="AG28" s="29"/>
      <c r="AH28" s="29"/>
      <c r="AI28" s="29"/>
      <c r="AJ28" s="29"/>
      <c r="AK28" s="223" t="s">
        <v>34</v>
      </c>
      <c r="AL28" s="223"/>
      <c r="AM28" s="223"/>
      <c r="AN28" s="223"/>
      <c r="AO28" s="223"/>
      <c r="AP28" s="29"/>
      <c r="AQ28" s="29"/>
      <c r="AR28" s="30"/>
      <c r="BE28" s="199"/>
    </row>
    <row r="29" spans="1:71" s="3" customFormat="1" ht="14.45" customHeight="1">
      <c r="B29" s="34"/>
      <c r="D29" s="24" t="s">
        <v>35</v>
      </c>
      <c r="F29" s="24" t="s">
        <v>36</v>
      </c>
      <c r="L29" s="224">
        <v>0.21</v>
      </c>
      <c r="M29" s="197"/>
      <c r="N29" s="197"/>
      <c r="O29" s="197"/>
      <c r="P29" s="197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2)</f>
        <v>0</v>
      </c>
      <c r="AL29" s="197"/>
      <c r="AM29" s="197"/>
      <c r="AN29" s="197"/>
      <c r="AO29" s="197"/>
      <c r="AR29" s="34"/>
      <c r="BE29" s="200"/>
    </row>
    <row r="30" spans="1:71" s="3" customFormat="1" ht="14.45" customHeight="1">
      <c r="B30" s="34"/>
      <c r="F30" s="24" t="s">
        <v>37</v>
      </c>
      <c r="L30" s="224">
        <v>0.15</v>
      </c>
      <c r="M30" s="197"/>
      <c r="N30" s="197"/>
      <c r="O30" s="197"/>
      <c r="P30" s="197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2)</f>
        <v>0</v>
      </c>
      <c r="AL30" s="197"/>
      <c r="AM30" s="197"/>
      <c r="AN30" s="197"/>
      <c r="AO30" s="197"/>
      <c r="AR30" s="34"/>
      <c r="BE30" s="200"/>
    </row>
    <row r="31" spans="1:71" s="3" customFormat="1" ht="14.45" hidden="1" customHeight="1">
      <c r="B31" s="34"/>
      <c r="F31" s="24" t="s">
        <v>38</v>
      </c>
      <c r="L31" s="224">
        <v>0.21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4"/>
      <c r="BE31" s="200"/>
    </row>
    <row r="32" spans="1:71" s="3" customFormat="1" ht="14.45" hidden="1" customHeight="1">
      <c r="B32" s="34"/>
      <c r="F32" s="24" t="s">
        <v>39</v>
      </c>
      <c r="L32" s="224">
        <v>0.15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4"/>
      <c r="BE32" s="200"/>
    </row>
    <row r="33" spans="1:57" s="3" customFormat="1" ht="14.45" hidden="1" customHeight="1">
      <c r="B33" s="34"/>
      <c r="F33" s="24" t="s">
        <v>40</v>
      </c>
      <c r="L33" s="224">
        <v>0</v>
      </c>
      <c r="M33" s="197"/>
      <c r="N33" s="197"/>
      <c r="O33" s="197"/>
      <c r="P33" s="197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4"/>
      <c r="BE33" s="200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9"/>
    </row>
    <row r="35" spans="1:57" s="2" customFormat="1" ht="25.9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03" t="s">
        <v>43</v>
      </c>
      <c r="Y35" s="204"/>
      <c r="Z35" s="204"/>
      <c r="AA35" s="204"/>
      <c r="AB35" s="204"/>
      <c r="AC35" s="37"/>
      <c r="AD35" s="37"/>
      <c r="AE35" s="37"/>
      <c r="AF35" s="37"/>
      <c r="AG35" s="37"/>
      <c r="AH35" s="37"/>
      <c r="AI35" s="37"/>
      <c r="AJ35" s="37"/>
      <c r="AK35" s="205">
        <f>SUM(AK26:AK33)</f>
        <v>0</v>
      </c>
      <c r="AL35" s="204"/>
      <c r="AM35" s="204"/>
      <c r="AN35" s="204"/>
      <c r="AO35" s="206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VZ65420149</v>
      </c>
      <c r="AR84" s="48"/>
    </row>
    <row r="85" spans="1:91" s="5" customFormat="1" ht="36.950000000000003" customHeight="1">
      <c r="B85" s="49"/>
      <c r="C85" s="50" t="s">
        <v>15</v>
      </c>
      <c r="L85" s="215" t="str">
        <f>K6</f>
        <v>Oprava osvětlení žst. Kdyně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17" t="str">
        <f>IF(AN8= "","",AN8)</f>
        <v>7. 5. 2020</v>
      </c>
      <c r="AN87" s="217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13" t="str">
        <f>IF(E17="","",E17)</f>
        <v xml:space="preserve"> </v>
      </c>
      <c r="AN89" s="214"/>
      <c r="AO89" s="214"/>
      <c r="AP89" s="214"/>
      <c r="AQ89" s="29"/>
      <c r="AR89" s="30"/>
      <c r="AS89" s="209" t="s">
        <v>51</v>
      </c>
      <c r="AT89" s="210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213" t="str">
        <f>IF(E20="","",E20)</f>
        <v xml:space="preserve"> </v>
      </c>
      <c r="AN90" s="214"/>
      <c r="AO90" s="214"/>
      <c r="AP90" s="214"/>
      <c r="AQ90" s="29"/>
      <c r="AR90" s="30"/>
      <c r="AS90" s="211"/>
      <c r="AT90" s="21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1"/>
      <c r="AT91" s="21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33" t="s">
        <v>52</v>
      </c>
      <c r="D92" s="226"/>
      <c r="E92" s="226"/>
      <c r="F92" s="226"/>
      <c r="G92" s="226"/>
      <c r="H92" s="57"/>
      <c r="I92" s="225" t="s">
        <v>53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8" t="s">
        <v>54</v>
      </c>
      <c r="AH92" s="226"/>
      <c r="AI92" s="226"/>
      <c r="AJ92" s="226"/>
      <c r="AK92" s="226"/>
      <c r="AL92" s="226"/>
      <c r="AM92" s="226"/>
      <c r="AN92" s="225" t="s">
        <v>55</v>
      </c>
      <c r="AO92" s="226"/>
      <c r="AP92" s="227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31">
        <f>ROUND(SUM(AG95:AG97),2)</f>
        <v>0</v>
      </c>
      <c r="AH94" s="231"/>
      <c r="AI94" s="231"/>
      <c r="AJ94" s="231"/>
      <c r="AK94" s="231"/>
      <c r="AL94" s="231"/>
      <c r="AM94" s="231"/>
      <c r="AN94" s="232">
        <f>SUM(AG94,AT94)</f>
        <v>0</v>
      </c>
      <c r="AO94" s="232"/>
      <c r="AP94" s="232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>
        <f>ROUND(SUM(AU95:AU97),5)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234" t="s">
        <v>76</v>
      </c>
      <c r="E95" s="234"/>
      <c r="F95" s="234"/>
      <c r="G95" s="234"/>
      <c r="H95" s="234"/>
      <c r="I95" s="79"/>
      <c r="J95" s="234" t="s">
        <v>77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29">
        <f>'01 - Elektromontáže'!J30</f>
        <v>0</v>
      </c>
      <c r="AH95" s="230"/>
      <c r="AI95" s="230"/>
      <c r="AJ95" s="230"/>
      <c r="AK95" s="230"/>
      <c r="AL95" s="230"/>
      <c r="AM95" s="230"/>
      <c r="AN95" s="229">
        <f>SUM(AG95,AT95)</f>
        <v>0</v>
      </c>
      <c r="AO95" s="230"/>
      <c r="AP95" s="230"/>
      <c r="AQ95" s="80" t="s">
        <v>78</v>
      </c>
      <c r="AR95" s="77"/>
      <c r="AS95" s="81">
        <v>0</v>
      </c>
      <c r="AT95" s="82">
        <f>ROUND(SUM(AV95:AW95),2)</f>
        <v>0</v>
      </c>
      <c r="AU95" s="83">
        <f>'01 - Elektromontáže'!P120</f>
        <v>0</v>
      </c>
      <c r="AV95" s="82">
        <f>'01 - Elektromontáže'!J33</f>
        <v>0</v>
      </c>
      <c r="AW95" s="82">
        <f>'01 - Elektromontáže'!J34</f>
        <v>0</v>
      </c>
      <c r="AX95" s="82">
        <f>'01 - Elektromontáže'!J35</f>
        <v>0</v>
      </c>
      <c r="AY95" s="82">
        <f>'01 - Elektromontáže'!J36</f>
        <v>0</v>
      </c>
      <c r="AZ95" s="82">
        <f>'01 - Elektromontáže'!F33</f>
        <v>0</v>
      </c>
      <c r="BA95" s="82">
        <f>'01 - Elektromontáže'!F34</f>
        <v>0</v>
      </c>
      <c r="BB95" s="82">
        <f>'01 - Elektromontáže'!F35</f>
        <v>0</v>
      </c>
      <c r="BC95" s="82">
        <f>'01 - Elektromontáže'!F36</f>
        <v>0</v>
      </c>
      <c r="BD95" s="84">
        <f>'01 - Elektromontáže'!F37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81</v>
      </c>
    </row>
    <row r="96" spans="1:91" s="7" customFormat="1" ht="16.5" customHeight="1">
      <c r="A96" s="76" t="s">
        <v>75</v>
      </c>
      <c r="B96" s="77"/>
      <c r="C96" s="78"/>
      <c r="D96" s="234" t="s">
        <v>82</v>
      </c>
      <c r="E96" s="234"/>
      <c r="F96" s="234"/>
      <c r="G96" s="234"/>
      <c r="H96" s="234"/>
      <c r="I96" s="79"/>
      <c r="J96" s="234" t="s">
        <v>83</v>
      </c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29">
        <f>'02 - Zemní práce'!J30</f>
        <v>0</v>
      </c>
      <c r="AH96" s="230"/>
      <c r="AI96" s="230"/>
      <c r="AJ96" s="230"/>
      <c r="AK96" s="230"/>
      <c r="AL96" s="230"/>
      <c r="AM96" s="230"/>
      <c r="AN96" s="229">
        <f>SUM(AG96,AT96)</f>
        <v>0</v>
      </c>
      <c r="AO96" s="230"/>
      <c r="AP96" s="230"/>
      <c r="AQ96" s="80" t="s">
        <v>78</v>
      </c>
      <c r="AR96" s="77"/>
      <c r="AS96" s="81">
        <v>0</v>
      </c>
      <c r="AT96" s="82">
        <f>ROUND(SUM(AV96:AW96),2)</f>
        <v>0</v>
      </c>
      <c r="AU96" s="83">
        <f>'02 - Zemní práce'!P120</f>
        <v>0</v>
      </c>
      <c r="AV96" s="82">
        <f>'02 - Zemní práce'!J33</f>
        <v>0</v>
      </c>
      <c r="AW96" s="82">
        <f>'02 - Zemní práce'!J34</f>
        <v>0</v>
      </c>
      <c r="AX96" s="82">
        <f>'02 - Zemní práce'!J35</f>
        <v>0</v>
      </c>
      <c r="AY96" s="82">
        <f>'02 - Zemní práce'!J36</f>
        <v>0</v>
      </c>
      <c r="AZ96" s="82">
        <f>'02 - Zemní práce'!F33</f>
        <v>0</v>
      </c>
      <c r="BA96" s="82">
        <f>'02 - Zemní práce'!F34</f>
        <v>0</v>
      </c>
      <c r="BB96" s="82">
        <f>'02 - Zemní práce'!F35</f>
        <v>0</v>
      </c>
      <c r="BC96" s="82">
        <f>'02 - Zemní práce'!F36</f>
        <v>0</v>
      </c>
      <c r="BD96" s="84">
        <f>'02 - Zemní práce'!F37</f>
        <v>0</v>
      </c>
      <c r="BT96" s="85" t="s">
        <v>79</v>
      </c>
      <c r="BV96" s="85" t="s">
        <v>73</v>
      </c>
      <c r="BW96" s="85" t="s">
        <v>84</v>
      </c>
      <c r="BX96" s="85" t="s">
        <v>4</v>
      </c>
      <c r="CL96" s="85" t="s">
        <v>1</v>
      </c>
      <c r="CM96" s="85" t="s">
        <v>81</v>
      </c>
    </row>
    <row r="97" spans="1:91" s="7" customFormat="1" ht="16.5" customHeight="1">
      <c r="A97" s="76" t="s">
        <v>75</v>
      </c>
      <c r="B97" s="77"/>
      <c r="C97" s="78"/>
      <c r="D97" s="234" t="s">
        <v>85</v>
      </c>
      <c r="E97" s="234"/>
      <c r="F97" s="234"/>
      <c r="G97" s="234"/>
      <c r="H97" s="234"/>
      <c r="I97" s="79"/>
      <c r="J97" s="234" t="s">
        <v>86</v>
      </c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29">
        <f>'03 - VON'!J30</f>
        <v>0</v>
      </c>
      <c r="AH97" s="230"/>
      <c r="AI97" s="230"/>
      <c r="AJ97" s="230"/>
      <c r="AK97" s="230"/>
      <c r="AL97" s="230"/>
      <c r="AM97" s="230"/>
      <c r="AN97" s="229">
        <f>SUM(AG97,AT97)</f>
        <v>0</v>
      </c>
      <c r="AO97" s="230"/>
      <c r="AP97" s="230"/>
      <c r="AQ97" s="80" t="s">
        <v>78</v>
      </c>
      <c r="AR97" s="77"/>
      <c r="AS97" s="86">
        <v>0</v>
      </c>
      <c r="AT97" s="87">
        <f>ROUND(SUM(AV97:AW97),2)</f>
        <v>0</v>
      </c>
      <c r="AU97" s="88">
        <f>'03 - VON'!P116</f>
        <v>0</v>
      </c>
      <c r="AV97" s="87">
        <f>'03 - VON'!J33</f>
        <v>0</v>
      </c>
      <c r="AW97" s="87">
        <f>'03 - VON'!J34</f>
        <v>0</v>
      </c>
      <c r="AX97" s="87">
        <f>'03 - VON'!J35</f>
        <v>0</v>
      </c>
      <c r="AY97" s="87">
        <f>'03 - VON'!J36</f>
        <v>0</v>
      </c>
      <c r="AZ97" s="87">
        <f>'03 - VON'!F33</f>
        <v>0</v>
      </c>
      <c r="BA97" s="87">
        <f>'03 - VON'!F34</f>
        <v>0</v>
      </c>
      <c r="BB97" s="87">
        <f>'03 - VON'!F35</f>
        <v>0</v>
      </c>
      <c r="BC97" s="87">
        <f>'03 - VON'!F36</f>
        <v>0</v>
      </c>
      <c r="BD97" s="89">
        <f>'03 - VON'!F37</f>
        <v>0</v>
      </c>
      <c r="BT97" s="85" t="s">
        <v>79</v>
      </c>
      <c r="BV97" s="85" t="s">
        <v>73</v>
      </c>
      <c r="BW97" s="85" t="s">
        <v>87</v>
      </c>
      <c r="BX97" s="85" t="s">
        <v>4</v>
      </c>
      <c r="CL97" s="85" t="s">
        <v>1</v>
      </c>
      <c r="CM97" s="85" t="s">
        <v>81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D96:H96"/>
    <mergeCell ref="J96:AF96"/>
    <mergeCell ref="D97:H97"/>
    <mergeCell ref="J97:AF97"/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Elektromontáže'!C2" display="/"/>
    <hyperlink ref="A96" location="'02 - Zemní práce'!C2" display="/"/>
    <hyperlink ref="A97" location="'03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5" t="str">
        <f>'Rekapitulace stavby'!K6</f>
        <v>Oprava osvětlení žst. Kdyně</v>
      </c>
      <c r="F7" s="236"/>
      <c r="G7" s="236"/>
      <c r="H7" s="236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90</v>
      </c>
      <c r="F9" s="237"/>
      <c r="G9" s="237"/>
      <c r="H9" s="237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7. 5. 2020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8" t="str">
        <f>'Rekapitulace stavby'!E14</f>
        <v>Vyplň údaj</v>
      </c>
      <c r="F18" s="218"/>
      <c r="G18" s="218"/>
      <c r="H18" s="218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2" t="s">
        <v>1</v>
      </c>
      <c r="F27" s="222"/>
      <c r="G27" s="222"/>
      <c r="H27" s="222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ROUND((SUM(BE120:BE213)),  2)</f>
        <v>0</v>
      </c>
      <c r="G33" s="29"/>
      <c r="H33" s="29"/>
      <c r="I33" s="104">
        <v>0.21</v>
      </c>
      <c r="J33" s="103">
        <f>ROUND(((SUM(BE120:BE213))*I33),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ROUND((SUM(BF120:BF213)),  2)</f>
        <v>0</v>
      </c>
      <c r="G34" s="29"/>
      <c r="H34" s="29"/>
      <c r="I34" s="104">
        <v>0.15</v>
      </c>
      <c r="J34" s="103">
        <f>ROUND(((SUM(BF120:BF213))*I34),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ROUND((SUM(BG120:BG213)),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ROUND((SUM(BH120:BH213)),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ROUND((SUM(BI120:BI213)),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5" t="str">
        <f>E7</f>
        <v>Oprava osvětlení žst. Kdyně</v>
      </c>
      <c r="F85" s="236"/>
      <c r="G85" s="236"/>
      <c r="H85" s="236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5" t="str">
        <f>E9</f>
        <v>01 - Elektromontáže</v>
      </c>
      <c r="F87" s="237"/>
      <c r="G87" s="237"/>
      <c r="H87" s="237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7. 5. 2020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23"/>
      <c r="D97" s="124" t="s">
        <v>96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10" customFormat="1" ht="19.899999999999999" customHeight="1">
      <c r="B98" s="128"/>
      <c r="D98" s="129" t="s">
        <v>97</v>
      </c>
      <c r="E98" s="130"/>
      <c r="F98" s="130"/>
      <c r="G98" s="130"/>
      <c r="H98" s="130"/>
      <c r="I98" s="131"/>
      <c r="J98" s="132">
        <f>J131</f>
        <v>0</v>
      </c>
      <c r="L98" s="128"/>
    </row>
    <row r="99" spans="1:31" s="9" customFormat="1" ht="24.95" customHeight="1">
      <c r="B99" s="123"/>
      <c r="D99" s="124" t="s">
        <v>98</v>
      </c>
      <c r="E99" s="125"/>
      <c r="F99" s="125"/>
      <c r="G99" s="125"/>
      <c r="H99" s="125"/>
      <c r="I99" s="126"/>
      <c r="J99" s="127">
        <f>J135</f>
        <v>0</v>
      </c>
      <c r="L99" s="123"/>
    </row>
    <row r="100" spans="1:31" s="9" customFormat="1" ht="24.95" customHeight="1">
      <c r="B100" s="123"/>
      <c r="D100" s="124" t="s">
        <v>99</v>
      </c>
      <c r="E100" s="125"/>
      <c r="F100" s="125"/>
      <c r="G100" s="125"/>
      <c r="H100" s="125"/>
      <c r="I100" s="126"/>
      <c r="J100" s="127">
        <f>J184</f>
        <v>0</v>
      </c>
      <c r="L100" s="123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100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15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35" t="str">
        <f>E7</f>
        <v>Oprava osvětlení žst. Kdyně</v>
      </c>
      <c r="F110" s="236"/>
      <c r="G110" s="236"/>
      <c r="H110" s="236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89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5" t="str">
        <f>E9</f>
        <v>01 - Elektromontáže</v>
      </c>
      <c r="F112" s="237"/>
      <c r="G112" s="237"/>
      <c r="H112" s="237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F12</f>
        <v xml:space="preserve"> </v>
      </c>
      <c r="G114" s="29"/>
      <c r="H114" s="29"/>
      <c r="I114" s="94" t="s">
        <v>20</v>
      </c>
      <c r="J114" s="52" t="str">
        <f>IF(J12="","",J12)</f>
        <v>7. 5. 2020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22</v>
      </c>
      <c r="D116" s="29"/>
      <c r="E116" s="29"/>
      <c r="F116" s="22" t="str">
        <f>E15</f>
        <v xml:space="preserve"> </v>
      </c>
      <c r="G116" s="29"/>
      <c r="H116" s="29"/>
      <c r="I116" s="94" t="s">
        <v>27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25</v>
      </c>
      <c r="D117" s="29"/>
      <c r="E117" s="29"/>
      <c r="F117" s="22" t="str">
        <f>IF(E18="","",E18)</f>
        <v>Vyplň údaj</v>
      </c>
      <c r="G117" s="29"/>
      <c r="H117" s="29"/>
      <c r="I117" s="94" t="s">
        <v>29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101</v>
      </c>
      <c r="D119" s="136" t="s">
        <v>56</v>
      </c>
      <c r="E119" s="136" t="s">
        <v>52</v>
      </c>
      <c r="F119" s="136" t="s">
        <v>53</v>
      </c>
      <c r="G119" s="136" t="s">
        <v>102</v>
      </c>
      <c r="H119" s="136" t="s">
        <v>103</v>
      </c>
      <c r="I119" s="137" t="s">
        <v>104</v>
      </c>
      <c r="J119" s="138" t="s">
        <v>93</v>
      </c>
      <c r="K119" s="139" t="s">
        <v>105</v>
      </c>
      <c r="L119" s="140"/>
      <c r="M119" s="59" t="s">
        <v>1</v>
      </c>
      <c r="N119" s="60" t="s">
        <v>35</v>
      </c>
      <c r="O119" s="60" t="s">
        <v>106</v>
      </c>
      <c r="P119" s="60" t="s">
        <v>107</v>
      </c>
      <c r="Q119" s="60" t="s">
        <v>108</v>
      </c>
      <c r="R119" s="60" t="s">
        <v>109</v>
      </c>
      <c r="S119" s="60" t="s">
        <v>110</v>
      </c>
      <c r="T119" s="61" t="s">
        <v>111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112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P121+P135+P184</f>
        <v>0</v>
      </c>
      <c r="Q120" s="63"/>
      <c r="R120" s="142">
        <f>R121+R135+R184</f>
        <v>0</v>
      </c>
      <c r="S120" s="63"/>
      <c r="T120" s="143">
        <f>T121+T135+T184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70</v>
      </c>
      <c r="AU120" s="14" t="s">
        <v>95</v>
      </c>
      <c r="BK120" s="144">
        <f>BK121+BK135+BK184</f>
        <v>0</v>
      </c>
    </row>
    <row r="121" spans="1:65" s="12" customFormat="1" ht="25.9" customHeight="1">
      <c r="B121" s="145"/>
      <c r="D121" s="146" t="s">
        <v>70</v>
      </c>
      <c r="E121" s="147" t="s">
        <v>113</v>
      </c>
      <c r="F121" s="147" t="s">
        <v>114</v>
      </c>
      <c r="I121" s="148"/>
      <c r="J121" s="149">
        <f>BK121</f>
        <v>0</v>
      </c>
      <c r="L121" s="145"/>
      <c r="M121" s="150"/>
      <c r="N121" s="151"/>
      <c r="O121" s="151"/>
      <c r="P121" s="152">
        <f>P122+SUM(P123:P131)</f>
        <v>0</v>
      </c>
      <c r="Q121" s="151"/>
      <c r="R121" s="152">
        <f>R122+SUM(R123:R131)</f>
        <v>0</v>
      </c>
      <c r="S121" s="151"/>
      <c r="T121" s="153">
        <f>T122+SUM(T123:T131)</f>
        <v>0</v>
      </c>
      <c r="AR121" s="146" t="s">
        <v>79</v>
      </c>
      <c r="AT121" s="154" t="s">
        <v>70</v>
      </c>
      <c r="AU121" s="154" t="s">
        <v>71</v>
      </c>
      <c r="AY121" s="146" t="s">
        <v>115</v>
      </c>
      <c r="BK121" s="155">
        <f>BK122+SUM(BK123:BK131)</f>
        <v>0</v>
      </c>
    </row>
    <row r="122" spans="1:65" s="2" customFormat="1" ht="36" customHeight="1">
      <c r="A122" s="29"/>
      <c r="B122" s="156"/>
      <c r="C122" s="157" t="s">
        <v>116</v>
      </c>
      <c r="D122" s="157" t="s">
        <v>117</v>
      </c>
      <c r="E122" s="158" t="s">
        <v>118</v>
      </c>
      <c r="F122" s="159" t="s">
        <v>119</v>
      </c>
      <c r="G122" s="160" t="s">
        <v>120</v>
      </c>
      <c r="H122" s="161">
        <v>10</v>
      </c>
      <c r="I122" s="162"/>
      <c r="J122" s="163">
        <f>ROUND(I122*H122,2)</f>
        <v>0</v>
      </c>
      <c r="K122" s="164"/>
      <c r="L122" s="30"/>
      <c r="M122" s="165" t="s">
        <v>1</v>
      </c>
      <c r="N122" s="166" t="s">
        <v>36</v>
      </c>
      <c r="O122" s="55"/>
      <c r="P122" s="167">
        <f>O122*H122</f>
        <v>0</v>
      </c>
      <c r="Q122" s="167">
        <v>0</v>
      </c>
      <c r="R122" s="167">
        <f>Q122*H122</f>
        <v>0</v>
      </c>
      <c r="S122" s="167">
        <v>0</v>
      </c>
      <c r="T122" s="16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9" t="s">
        <v>121</v>
      </c>
      <c r="AT122" s="169" t="s">
        <v>117</v>
      </c>
      <c r="AU122" s="169" t="s">
        <v>79</v>
      </c>
      <c r="AY122" s="14" t="s">
        <v>115</v>
      </c>
      <c r="BE122" s="170">
        <f>IF(N122="základní",J122,0)</f>
        <v>0</v>
      </c>
      <c r="BF122" s="170">
        <f>IF(N122="snížená",J122,0)</f>
        <v>0</v>
      </c>
      <c r="BG122" s="170">
        <f>IF(N122="zákl. přenesená",J122,0)</f>
        <v>0</v>
      </c>
      <c r="BH122" s="170">
        <f>IF(N122="sníž. přenesená",J122,0)</f>
        <v>0</v>
      </c>
      <c r="BI122" s="170">
        <f>IF(N122="nulová",J122,0)</f>
        <v>0</v>
      </c>
      <c r="BJ122" s="14" t="s">
        <v>79</v>
      </c>
      <c r="BK122" s="170">
        <f>ROUND(I122*H122,2)</f>
        <v>0</v>
      </c>
      <c r="BL122" s="14" t="s">
        <v>121</v>
      </c>
      <c r="BM122" s="169" t="s">
        <v>122</v>
      </c>
    </row>
    <row r="123" spans="1:65" s="2" customFormat="1" ht="24" customHeight="1">
      <c r="A123" s="29"/>
      <c r="B123" s="156"/>
      <c r="C123" s="171" t="s">
        <v>123</v>
      </c>
      <c r="D123" s="171" t="s">
        <v>124</v>
      </c>
      <c r="E123" s="172" t="s">
        <v>125</v>
      </c>
      <c r="F123" s="173" t="s">
        <v>126</v>
      </c>
      <c r="G123" s="174" t="s">
        <v>120</v>
      </c>
      <c r="H123" s="175">
        <v>10</v>
      </c>
      <c r="I123" s="176"/>
      <c r="J123" s="177">
        <f>ROUND(I123*H123,2)</f>
        <v>0</v>
      </c>
      <c r="K123" s="178"/>
      <c r="L123" s="179"/>
      <c r="M123" s="180" t="s">
        <v>1</v>
      </c>
      <c r="N123" s="181" t="s">
        <v>36</v>
      </c>
      <c r="O123" s="55"/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9" t="s">
        <v>127</v>
      </c>
      <c r="AT123" s="169" t="s">
        <v>124</v>
      </c>
      <c r="AU123" s="169" t="s">
        <v>79</v>
      </c>
      <c r="AY123" s="14" t="s">
        <v>115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4" t="s">
        <v>79</v>
      </c>
      <c r="BK123" s="170">
        <f>ROUND(I123*H123,2)</f>
        <v>0</v>
      </c>
      <c r="BL123" s="14" t="s">
        <v>127</v>
      </c>
      <c r="BM123" s="169" t="s">
        <v>128</v>
      </c>
    </row>
    <row r="124" spans="1:65" s="2" customFormat="1" ht="29.25">
      <c r="A124" s="29"/>
      <c r="B124" s="30"/>
      <c r="C124" s="29"/>
      <c r="D124" s="182" t="s">
        <v>129</v>
      </c>
      <c r="E124" s="29"/>
      <c r="F124" s="183" t="s">
        <v>130</v>
      </c>
      <c r="G124" s="29"/>
      <c r="H124" s="29"/>
      <c r="I124" s="93"/>
      <c r="J124" s="29"/>
      <c r="K124" s="29"/>
      <c r="L124" s="30"/>
      <c r="M124" s="184"/>
      <c r="N124" s="185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129</v>
      </c>
      <c r="AU124" s="14" t="s">
        <v>79</v>
      </c>
    </row>
    <row r="125" spans="1:65" s="2" customFormat="1" ht="24" customHeight="1">
      <c r="A125" s="29"/>
      <c r="B125" s="156"/>
      <c r="C125" s="171" t="s">
        <v>131</v>
      </c>
      <c r="D125" s="171" t="s">
        <v>124</v>
      </c>
      <c r="E125" s="172" t="s">
        <v>132</v>
      </c>
      <c r="F125" s="173" t="s">
        <v>133</v>
      </c>
      <c r="G125" s="174" t="s">
        <v>120</v>
      </c>
      <c r="H125" s="175">
        <v>10</v>
      </c>
      <c r="I125" s="176"/>
      <c r="J125" s="177">
        <f>ROUND(I125*H125,2)</f>
        <v>0</v>
      </c>
      <c r="K125" s="178"/>
      <c r="L125" s="179"/>
      <c r="M125" s="180" t="s">
        <v>1</v>
      </c>
      <c r="N125" s="181" t="s">
        <v>36</v>
      </c>
      <c r="O125" s="55"/>
      <c r="P125" s="167">
        <f>O125*H125</f>
        <v>0</v>
      </c>
      <c r="Q125" s="167">
        <v>0</v>
      </c>
      <c r="R125" s="167">
        <f>Q125*H125</f>
        <v>0</v>
      </c>
      <c r="S125" s="167">
        <v>0</v>
      </c>
      <c r="T125" s="16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9" t="s">
        <v>127</v>
      </c>
      <c r="AT125" s="169" t="s">
        <v>124</v>
      </c>
      <c r="AU125" s="169" t="s">
        <v>79</v>
      </c>
      <c r="AY125" s="14" t="s">
        <v>115</v>
      </c>
      <c r="BE125" s="170">
        <f>IF(N125="základní",J125,0)</f>
        <v>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14" t="s">
        <v>79</v>
      </c>
      <c r="BK125" s="170">
        <f>ROUND(I125*H125,2)</f>
        <v>0</v>
      </c>
      <c r="BL125" s="14" t="s">
        <v>127</v>
      </c>
      <c r="BM125" s="169" t="s">
        <v>134</v>
      </c>
    </row>
    <row r="126" spans="1:65" s="2" customFormat="1" ht="19.5">
      <c r="A126" s="29"/>
      <c r="B126" s="30"/>
      <c r="C126" s="29"/>
      <c r="D126" s="182" t="s">
        <v>129</v>
      </c>
      <c r="E126" s="29"/>
      <c r="F126" s="183" t="s">
        <v>135</v>
      </c>
      <c r="G126" s="29"/>
      <c r="H126" s="29"/>
      <c r="I126" s="93"/>
      <c r="J126" s="29"/>
      <c r="K126" s="29"/>
      <c r="L126" s="30"/>
      <c r="M126" s="184"/>
      <c r="N126" s="185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129</v>
      </c>
      <c r="AU126" s="14" t="s">
        <v>79</v>
      </c>
    </row>
    <row r="127" spans="1:65" s="2" customFormat="1" ht="16.5" customHeight="1">
      <c r="A127" s="29"/>
      <c r="B127" s="156"/>
      <c r="C127" s="157" t="s">
        <v>136</v>
      </c>
      <c r="D127" s="157" t="s">
        <v>117</v>
      </c>
      <c r="E127" s="158" t="s">
        <v>137</v>
      </c>
      <c r="F127" s="159" t="s">
        <v>138</v>
      </c>
      <c r="G127" s="160" t="s">
        <v>120</v>
      </c>
      <c r="H127" s="161">
        <v>10</v>
      </c>
      <c r="I127" s="162"/>
      <c r="J127" s="163">
        <f>ROUND(I127*H127,2)</f>
        <v>0</v>
      </c>
      <c r="K127" s="164"/>
      <c r="L127" s="30"/>
      <c r="M127" s="165" t="s">
        <v>1</v>
      </c>
      <c r="N127" s="166" t="s">
        <v>36</v>
      </c>
      <c r="O127" s="55"/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9" t="s">
        <v>139</v>
      </c>
      <c r="AT127" s="169" t="s">
        <v>117</v>
      </c>
      <c r="AU127" s="169" t="s">
        <v>79</v>
      </c>
      <c r="AY127" s="14" t="s">
        <v>115</v>
      </c>
      <c r="BE127" s="170">
        <f>IF(N127="základní",J127,0)</f>
        <v>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14" t="s">
        <v>79</v>
      </c>
      <c r="BK127" s="170">
        <f>ROUND(I127*H127,2)</f>
        <v>0</v>
      </c>
      <c r="BL127" s="14" t="s">
        <v>139</v>
      </c>
      <c r="BM127" s="169" t="s">
        <v>140</v>
      </c>
    </row>
    <row r="128" spans="1:65" s="2" customFormat="1" ht="36" customHeight="1">
      <c r="A128" s="29"/>
      <c r="B128" s="156"/>
      <c r="C128" s="171" t="s">
        <v>141</v>
      </c>
      <c r="D128" s="171" t="s">
        <v>124</v>
      </c>
      <c r="E128" s="172" t="s">
        <v>142</v>
      </c>
      <c r="F128" s="173" t="s">
        <v>143</v>
      </c>
      <c r="G128" s="174" t="s">
        <v>120</v>
      </c>
      <c r="H128" s="175">
        <v>10</v>
      </c>
      <c r="I128" s="176"/>
      <c r="J128" s="177">
        <f>ROUND(I128*H128,2)</f>
        <v>0</v>
      </c>
      <c r="K128" s="178"/>
      <c r="L128" s="179"/>
      <c r="M128" s="180" t="s">
        <v>1</v>
      </c>
      <c r="N128" s="181" t="s">
        <v>36</v>
      </c>
      <c r="O128" s="55"/>
      <c r="P128" s="167">
        <f>O128*H128</f>
        <v>0</v>
      </c>
      <c r="Q128" s="167">
        <v>0</v>
      </c>
      <c r="R128" s="167">
        <f>Q128*H128</f>
        <v>0</v>
      </c>
      <c r="S128" s="167">
        <v>0</v>
      </c>
      <c r="T128" s="16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9" t="s">
        <v>139</v>
      </c>
      <c r="AT128" s="169" t="s">
        <v>124</v>
      </c>
      <c r="AU128" s="169" t="s">
        <v>79</v>
      </c>
      <c r="AY128" s="14" t="s">
        <v>115</v>
      </c>
      <c r="BE128" s="170">
        <f>IF(N128="základní",J128,0)</f>
        <v>0</v>
      </c>
      <c r="BF128" s="170">
        <f>IF(N128="snížená",J128,0)</f>
        <v>0</v>
      </c>
      <c r="BG128" s="170">
        <f>IF(N128="zákl. přenesená",J128,0)</f>
        <v>0</v>
      </c>
      <c r="BH128" s="170">
        <f>IF(N128="sníž. přenesená",J128,0)</f>
        <v>0</v>
      </c>
      <c r="BI128" s="170">
        <f>IF(N128="nulová",J128,0)</f>
        <v>0</v>
      </c>
      <c r="BJ128" s="14" t="s">
        <v>79</v>
      </c>
      <c r="BK128" s="170">
        <f>ROUND(I128*H128,2)</f>
        <v>0</v>
      </c>
      <c r="BL128" s="14" t="s">
        <v>139</v>
      </c>
      <c r="BM128" s="169" t="s">
        <v>144</v>
      </c>
    </row>
    <row r="129" spans="1:65" s="2" customFormat="1" ht="19.5">
      <c r="A129" s="29"/>
      <c r="B129" s="30"/>
      <c r="C129" s="29"/>
      <c r="D129" s="182" t="s">
        <v>129</v>
      </c>
      <c r="E129" s="29"/>
      <c r="F129" s="183" t="s">
        <v>145</v>
      </c>
      <c r="G129" s="29"/>
      <c r="H129" s="29"/>
      <c r="I129" s="93"/>
      <c r="J129" s="29"/>
      <c r="K129" s="29"/>
      <c r="L129" s="30"/>
      <c r="M129" s="184"/>
      <c r="N129" s="185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129</v>
      </c>
      <c r="AU129" s="14" t="s">
        <v>79</v>
      </c>
    </row>
    <row r="130" spans="1:65" s="2" customFormat="1" ht="24" customHeight="1">
      <c r="A130" s="29"/>
      <c r="B130" s="156"/>
      <c r="C130" s="157" t="s">
        <v>146</v>
      </c>
      <c r="D130" s="157" t="s">
        <v>117</v>
      </c>
      <c r="E130" s="158" t="s">
        <v>147</v>
      </c>
      <c r="F130" s="159" t="s">
        <v>148</v>
      </c>
      <c r="G130" s="160" t="s">
        <v>120</v>
      </c>
      <c r="H130" s="161">
        <v>10</v>
      </c>
      <c r="I130" s="162"/>
      <c r="J130" s="163">
        <f>ROUND(I130*H130,2)</f>
        <v>0</v>
      </c>
      <c r="K130" s="164"/>
      <c r="L130" s="30"/>
      <c r="M130" s="165" t="s">
        <v>1</v>
      </c>
      <c r="N130" s="166" t="s">
        <v>36</v>
      </c>
      <c r="O130" s="55"/>
      <c r="P130" s="167">
        <f>O130*H130</f>
        <v>0</v>
      </c>
      <c r="Q130" s="167">
        <v>0</v>
      </c>
      <c r="R130" s="167">
        <f>Q130*H130</f>
        <v>0</v>
      </c>
      <c r="S130" s="167">
        <v>0</v>
      </c>
      <c r="T130" s="16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9" t="s">
        <v>121</v>
      </c>
      <c r="AT130" s="169" t="s">
        <v>117</v>
      </c>
      <c r="AU130" s="169" t="s">
        <v>79</v>
      </c>
      <c r="AY130" s="14" t="s">
        <v>115</v>
      </c>
      <c r="BE130" s="170">
        <f>IF(N130="základní",J130,0)</f>
        <v>0</v>
      </c>
      <c r="BF130" s="170">
        <f>IF(N130="snížená",J130,0)</f>
        <v>0</v>
      </c>
      <c r="BG130" s="170">
        <f>IF(N130="zákl. přenesená",J130,0)</f>
        <v>0</v>
      </c>
      <c r="BH130" s="170">
        <f>IF(N130="sníž. přenesená",J130,0)</f>
        <v>0</v>
      </c>
      <c r="BI130" s="170">
        <f>IF(N130="nulová",J130,0)</f>
        <v>0</v>
      </c>
      <c r="BJ130" s="14" t="s">
        <v>79</v>
      </c>
      <c r="BK130" s="170">
        <f>ROUND(I130*H130,2)</f>
        <v>0</v>
      </c>
      <c r="BL130" s="14" t="s">
        <v>121</v>
      </c>
      <c r="BM130" s="169" t="s">
        <v>149</v>
      </c>
    </row>
    <row r="131" spans="1:65" s="12" customFormat="1" ht="22.9" customHeight="1">
      <c r="B131" s="145"/>
      <c r="D131" s="146" t="s">
        <v>70</v>
      </c>
      <c r="E131" s="186" t="s">
        <v>150</v>
      </c>
      <c r="F131" s="186" t="s">
        <v>151</v>
      </c>
      <c r="I131" s="148"/>
      <c r="J131" s="187">
        <f>BK131</f>
        <v>0</v>
      </c>
      <c r="L131" s="145"/>
      <c r="M131" s="150"/>
      <c r="N131" s="151"/>
      <c r="O131" s="151"/>
      <c r="P131" s="152">
        <f>SUM(P132:P134)</f>
        <v>0</v>
      </c>
      <c r="Q131" s="151"/>
      <c r="R131" s="152">
        <f>SUM(R132:R134)</f>
        <v>0</v>
      </c>
      <c r="S131" s="151"/>
      <c r="T131" s="153">
        <f>SUM(T132:T134)</f>
        <v>0</v>
      </c>
      <c r="AR131" s="146" t="s">
        <v>81</v>
      </c>
      <c r="AT131" s="154" t="s">
        <v>70</v>
      </c>
      <c r="AU131" s="154" t="s">
        <v>79</v>
      </c>
      <c r="AY131" s="146" t="s">
        <v>115</v>
      </c>
      <c r="BK131" s="155">
        <f>SUM(BK132:BK134)</f>
        <v>0</v>
      </c>
    </row>
    <row r="132" spans="1:65" s="2" customFormat="1" ht="24" customHeight="1">
      <c r="A132" s="29"/>
      <c r="B132" s="156"/>
      <c r="C132" s="157" t="s">
        <v>152</v>
      </c>
      <c r="D132" s="157" t="s">
        <v>117</v>
      </c>
      <c r="E132" s="158" t="s">
        <v>153</v>
      </c>
      <c r="F132" s="159" t="s">
        <v>154</v>
      </c>
      <c r="G132" s="160" t="s">
        <v>120</v>
      </c>
      <c r="H132" s="161">
        <v>10</v>
      </c>
      <c r="I132" s="162"/>
      <c r="J132" s="163">
        <f>ROUND(I132*H132,2)</f>
        <v>0</v>
      </c>
      <c r="K132" s="164"/>
      <c r="L132" s="30"/>
      <c r="M132" s="165" t="s">
        <v>1</v>
      </c>
      <c r="N132" s="166" t="s">
        <v>36</v>
      </c>
      <c r="O132" s="55"/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9" t="s">
        <v>121</v>
      </c>
      <c r="AT132" s="169" t="s">
        <v>117</v>
      </c>
      <c r="AU132" s="169" t="s">
        <v>81</v>
      </c>
      <c r="AY132" s="14" t="s">
        <v>115</v>
      </c>
      <c r="BE132" s="170">
        <f>IF(N132="základní",J132,0)</f>
        <v>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14" t="s">
        <v>79</v>
      </c>
      <c r="BK132" s="170">
        <f>ROUND(I132*H132,2)</f>
        <v>0</v>
      </c>
      <c r="BL132" s="14" t="s">
        <v>121</v>
      </c>
      <c r="BM132" s="169" t="s">
        <v>155</v>
      </c>
    </row>
    <row r="133" spans="1:65" s="2" customFormat="1" ht="48" customHeight="1">
      <c r="A133" s="29"/>
      <c r="B133" s="156"/>
      <c r="C133" s="171" t="s">
        <v>156</v>
      </c>
      <c r="D133" s="171" t="s">
        <v>124</v>
      </c>
      <c r="E133" s="172" t="s">
        <v>157</v>
      </c>
      <c r="F133" s="173" t="s">
        <v>158</v>
      </c>
      <c r="G133" s="174" t="s">
        <v>120</v>
      </c>
      <c r="H133" s="175">
        <v>10</v>
      </c>
      <c r="I133" s="176"/>
      <c r="J133" s="177">
        <f>ROUND(I133*H133,2)</f>
        <v>0</v>
      </c>
      <c r="K133" s="178"/>
      <c r="L133" s="179"/>
      <c r="M133" s="180" t="s">
        <v>1</v>
      </c>
      <c r="N133" s="181" t="s">
        <v>36</v>
      </c>
      <c r="O133" s="55"/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9" t="s">
        <v>127</v>
      </c>
      <c r="AT133" s="169" t="s">
        <v>124</v>
      </c>
      <c r="AU133" s="169" t="s">
        <v>81</v>
      </c>
      <c r="AY133" s="14" t="s">
        <v>115</v>
      </c>
      <c r="BE133" s="170">
        <f>IF(N133="základní",J133,0)</f>
        <v>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14" t="s">
        <v>79</v>
      </c>
      <c r="BK133" s="170">
        <f>ROUND(I133*H133,2)</f>
        <v>0</v>
      </c>
      <c r="BL133" s="14" t="s">
        <v>127</v>
      </c>
      <c r="BM133" s="169" t="s">
        <v>159</v>
      </c>
    </row>
    <row r="134" spans="1:65" s="2" customFormat="1" ht="78">
      <c r="A134" s="29"/>
      <c r="B134" s="30"/>
      <c r="C134" s="29"/>
      <c r="D134" s="182" t="s">
        <v>129</v>
      </c>
      <c r="E134" s="29"/>
      <c r="F134" s="183" t="s">
        <v>160</v>
      </c>
      <c r="G134" s="29"/>
      <c r="H134" s="29"/>
      <c r="I134" s="93"/>
      <c r="J134" s="29"/>
      <c r="K134" s="29"/>
      <c r="L134" s="30"/>
      <c r="M134" s="184"/>
      <c r="N134" s="185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129</v>
      </c>
      <c r="AU134" s="14" t="s">
        <v>81</v>
      </c>
    </row>
    <row r="135" spans="1:65" s="12" customFormat="1" ht="25.9" customHeight="1">
      <c r="B135" s="145"/>
      <c r="D135" s="146" t="s">
        <v>70</v>
      </c>
      <c r="E135" s="147" t="s">
        <v>117</v>
      </c>
      <c r="F135" s="147" t="s">
        <v>161</v>
      </c>
      <c r="I135" s="148"/>
      <c r="J135" s="149">
        <f>BK135</f>
        <v>0</v>
      </c>
      <c r="L135" s="145"/>
      <c r="M135" s="150"/>
      <c r="N135" s="151"/>
      <c r="O135" s="151"/>
      <c r="P135" s="152">
        <f>SUM(P136:P183)</f>
        <v>0</v>
      </c>
      <c r="Q135" s="151"/>
      <c r="R135" s="152">
        <f>SUM(R136:R183)</f>
        <v>0</v>
      </c>
      <c r="S135" s="151"/>
      <c r="T135" s="153">
        <f>SUM(T136:T183)</f>
        <v>0</v>
      </c>
      <c r="AR135" s="146" t="s">
        <v>79</v>
      </c>
      <c r="AT135" s="154" t="s">
        <v>70</v>
      </c>
      <c r="AU135" s="154" t="s">
        <v>71</v>
      </c>
      <c r="AY135" s="146" t="s">
        <v>115</v>
      </c>
      <c r="BK135" s="155">
        <f>SUM(BK136:BK183)</f>
        <v>0</v>
      </c>
    </row>
    <row r="136" spans="1:65" s="2" customFormat="1" ht="16.5" customHeight="1">
      <c r="A136" s="29"/>
      <c r="B136" s="156"/>
      <c r="C136" s="157" t="s">
        <v>162</v>
      </c>
      <c r="D136" s="157" t="s">
        <v>117</v>
      </c>
      <c r="E136" s="158" t="s">
        <v>163</v>
      </c>
      <c r="F136" s="159" t="s">
        <v>164</v>
      </c>
      <c r="G136" s="160" t="s">
        <v>165</v>
      </c>
      <c r="H136" s="161">
        <v>600</v>
      </c>
      <c r="I136" s="162"/>
      <c r="J136" s="163">
        <f>ROUND(I136*H136,2)</f>
        <v>0</v>
      </c>
      <c r="K136" s="164"/>
      <c r="L136" s="30"/>
      <c r="M136" s="165" t="s">
        <v>1</v>
      </c>
      <c r="N136" s="166" t="s">
        <v>36</v>
      </c>
      <c r="O136" s="55"/>
      <c r="P136" s="167">
        <f>O136*H136</f>
        <v>0</v>
      </c>
      <c r="Q136" s="167">
        <v>0</v>
      </c>
      <c r="R136" s="167">
        <f>Q136*H136</f>
        <v>0</v>
      </c>
      <c r="S136" s="167">
        <v>0</v>
      </c>
      <c r="T136" s="16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9" t="s">
        <v>139</v>
      </c>
      <c r="AT136" s="169" t="s">
        <v>117</v>
      </c>
      <c r="AU136" s="169" t="s">
        <v>79</v>
      </c>
      <c r="AY136" s="14" t="s">
        <v>115</v>
      </c>
      <c r="BE136" s="170">
        <f>IF(N136="základní",J136,0)</f>
        <v>0</v>
      </c>
      <c r="BF136" s="170">
        <f>IF(N136="snížená",J136,0)</f>
        <v>0</v>
      </c>
      <c r="BG136" s="170">
        <f>IF(N136="zákl. přenesená",J136,0)</f>
        <v>0</v>
      </c>
      <c r="BH136" s="170">
        <f>IF(N136="sníž. přenesená",J136,0)</f>
        <v>0</v>
      </c>
      <c r="BI136" s="170">
        <f>IF(N136="nulová",J136,0)</f>
        <v>0</v>
      </c>
      <c r="BJ136" s="14" t="s">
        <v>79</v>
      </c>
      <c r="BK136" s="170">
        <f>ROUND(I136*H136,2)</f>
        <v>0</v>
      </c>
      <c r="BL136" s="14" t="s">
        <v>139</v>
      </c>
      <c r="BM136" s="169" t="s">
        <v>166</v>
      </c>
    </row>
    <row r="137" spans="1:65" s="2" customFormat="1" ht="16.5" customHeight="1">
      <c r="A137" s="29"/>
      <c r="B137" s="156"/>
      <c r="C137" s="171" t="s">
        <v>167</v>
      </c>
      <c r="D137" s="171" t="s">
        <v>124</v>
      </c>
      <c r="E137" s="172" t="s">
        <v>168</v>
      </c>
      <c r="F137" s="173" t="s">
        <v>169</v>
      </c>
      <c r="G137" s="174" t="s">
        <v>120</v>
      </c>
      <c r="H137" s="175">
        <v>4</v>
      </c>
      <c r="I137" s="176"/>
      <c r="J137" s="177">
        <f>ROUND(I137*H137,2)</f>
        <v>0</v>
      </c>
      <c r="K137" s="178"/>
      <c r="L137" s="179"/>
      <c r="M137" s="180" t="s">
        <v>1</v>
      </c>
      <c r="N137" s="181" t="s">
        <v>36</v>
      </c>
      <c r="O137" s="55"/>
      <c r="P137" s="167">
        <f>O137*H137</f>
        <v>0</v>
      </c>
      <c r="Q137" s="167">
        <v>0</v>
      </c>
      <c r="R137" s="167">
        <f>Q137*H137</f>
        <v>0</v>
      </c>
      <c r="S137" s="167">
        <v>0</v>
      </c>
      <c r="T137" s="16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9" t="s">
        <v>139</v>
      </c>
      <c r="AT137" s="169" t="s">
        <v>124</v>
      </c>
      <c r="AU137" s="169" t="s">
        <v>79</v>
      </c>
      <c r="AY137" s="14" t="s">
        <v>115</v>
      </c>
      <c r="BE137" s="170">
        <f>IF(N137="základní",J137,0)</f>
        <v>0</v>
      </c>
      <c r="BF137" s="170">
        <f>IF(N137="snížená",J137,0)</f>
        <v>0</v>
      </c>
      <c r="BG137" s="170">
        <f>IF(N137="zákl. přenesená",J137,0)</f>
        <v>0</v>
      </c>
      <c r="BH137" s="170">
        <f>IF(N137="sníž. přenesená",J137,0)</f>
        <v>0</v>
      </c>
      <c r="BI137" s="170">
        <f>IF(N137="nulová",J137,0)</f>
        <v>0</v>
      </c>
      <c r="BJ137" s="14" t="s">
        <v>79</v>
      </c>
      <c r="BK137" s="170">
        <f>ROUND(I137*H137,2)</f>
        <v>0</v>
      </c>
      <c r="BL137" s="14" t="s">
        <v>139</v>
      </c>
      <c r="BM137" s="169" t="s">
        <v>170</v>
      </c>
    </row>
    <row r="138" spans="1:65" s="2" customFormat="1" ht="24" customHeight="1">
      <c r="A138" s="29"/>
      <c r="B138" s="156"/>
      <c r="C138" s="157" t="s">
        <v>171</v>
      </c>
      <c r="D138" s="157" t="s">
        <v>117</v>
      </c>
      <c r="E138" s="158" t="s">
        <v>172</v>
      </c>
      <c r="F138" s="159" t="s">
        <v>173</v>
      </c>
      <c r="G138" s="160" t="s">
        <v>174</v>
      </c>
      <c r="H138" s="161">
        <v>500</v>
      </c>
      <c r="I138" s="162"/>
      <c r="J138" s="163">
        <f>ROUND(I138*H138,2)</f>
        <v>0</v>
      </c>
      <c r="K138" s="164"/>
      <c r="L138" s="30"/>
      <c r="M138" s="165" t="s">
        <v>1</v>
      </c>
      <c r="N138" s="166" t="s">
        <v>36</v>
      </c>
      <c r="O138" s="55"/>
      <c r="P138" s="167">
        <f>O138*H138</f>
        <v>0</v>
      </c>
      <c r="Q138" s="167">
        <v>0</v>
      </c>
      <c r="R138" s="167">
        <f>Q138*H138</f>
        <v>0</v>
      </c>
      <c r="S138" s="167">
        <v>0</v>
      </c>
      <c r="T138" s="16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9" t="s">
        <v>139</v>
      </c>
      <c r="AT138" s="169" t="s">
        <v>117</v>
      </c>
      <c r="AU138" s="169" t="s">
        <v>79</v>
      </c>
      <c r="AY138" s="14" t="s">
        <v>115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14" t="s">
        <v>79</v>
      </c>
      <c r="BK138" s="170">
        <f>ROUND(I138*H138,2)</f>
        <v>0</v>
      </c>
      <c r="BL138" s="14" t="s">
        <v>139</v>
      </c>
      <c r="BM138" s="169" t="s">
        <v>175</v>
      </c>
    </row>
    <row r="139" spans="1:65" s="2" customFormat="1" ht="24" customHeight="1">
      <c r="A139" s="29"/>
      <c r="B139" s="156"/>
      <c r="C139" s="171" t="s">
        <v>8</v>
      </c>
      <c r="D139" s="171" t="s">
        <v>124</v>
      </c>
      <c r="E139" s="172" t="s">
        <v>176</v>
      </c>
      <c r="F139" s="173" t="s">
        <v>177</v>
      </c>
      <c r="G139" s="174" t="s">
        <v>174</v>
      </c>
      <c r="H139" s="175">
        <v>500</v>
      </c>
      <c r="I139" s="176"/>
      <c r="J139" s="177">
        <f>ROUND(I139*H139,2)</f>
        <v>0</v>
      </c>
      <c r="K139" s="178"/>
      <c r="L139" s="179"/>
      <c r="M139" s="180" t="s">
        <v>1</v>
      </c>
      <c r="N139" s="181" t="s">
        <v>36</v>
      </c>
      <c r="O139" s="55"/>
      <c r="P139" s="167">
        <f>O139*H139</f>
        <v>0</v>
      </c>
      <c r="Q139" s="167">
        <v>0</v>
      </c>
      <c r="R139" s="167">
        <f>Q139*H139</f>
        <v>0</v>
      </c>
      <c r="S139" s="167">
        <v>0</v>
      </c>
      <c r="T139" s="16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9" t="s">
        <v>139</v>
      </c>
      <c r="AT139" s="169" t="s">
        <v>124</v>
      </c>
      <c r="AU139" s="169" t="s">
        <v>79</v>
      </c>
      <c r="AY139" s="14" t="s">
        <v>115</v>
      </c>
      <c r="BE139" s="170">
        <f>IF(N139="základní",J139,0)</f>
        <v>0</v>
      </c>
      <c r="BF139" s="170">
        <f>IF(N139="snížená",J139,0)</f>
        <v>0</v>
      </c>
      <c r="BG139" s="170">
        <f>IF(N139="zákl. přenesená",J139,0)</f>
        <v>0</v>
      </c>
      <c r="BH139" s="170">
        <f>IF(N139="sníž. přenesená",J139,0)</f>
        <v>0</v>
      </c>
      <c r="BI139" s="170">
        <f>IF(N139="nulová",J139,0)</f>
        <v>0</v>
      </c>
      <c r="BJ139" s="14" t="s">
        <v>79</v>
      </c>
      <c r="BK139" s="170">
        <f>ROUND(I139*H139,2)</f>
        <v>0</v>
      </c>
      <c r="BL139" s="14" t="s">
        <v>139</v>
      </c>
      <c r="BM139" s="169" t="s">
        <v>178</v>
      </c>
    </row>
    <row r="140" spans="1:65" s="2" customFormat="1" ht="29.25">
      <c r="A140" s="29"/>
      <c r="B140" s="30"/>
      <c r="C140" s="29"/>
      <c r="D140" s="182" t="s">
        <v>129</v>
      </c>
      <c r="E140" s="29"/>
      <c r="F140" s="183" t="s">
        <v>179</v>
      </c>
      <c r="G140" s="29"/>
      <c r="H140" s="29"/>
      <c r="I140" s="93"/>
      <c r="J140" s="29"/>
      <c r="K140" s="29"/>
      <c r="L140" s="30"/>
      <c r="M140" s="184"/>
      <c r="N140" s="185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129</v>
      </c>
      <c r="AU140" s="14" t="s">
        <v>79</v>
      </c>
    </row>
    <row r="141" spans="1:65" s="2" customFormat="1" ht="24" customHeight="1">
      <c r="A141" s="29"/>
      <c r="B141" s="156"/>
      <c r="C141" s="157" t="s">
        <v>180</v>
      </c>
      <c r="D141" s="157" t="s">
        <v>117</v>
      </c>
      <c r="E141" s="158" t="s">
        <v>181</v>
      </c>
      <c r="F141" s="159" t="s">
        <v>182</v>
      </c>
      <c r="G141" s="160" t="s">
        <v>120</v>
      </c>
      <c r="H141" s="161">
        <v>10</v>
      </c>
      <c r="I141" s="162"/>
      <c r="J141" s="163">
        <f>ROUND(I141*H141,2)</f>
        <v>0</v>
      </c>
      <c r="K141" s="164"/>
      <c r="L141" s="30"/>
      <c r="M141" s="165" t="s">
        <v>1</v>
      </c>
      <c r="N141" s="166" t="s">
        <v>36</v>
      </c>
      <c r="O141" s="55"/>
      <c r="P141" s="167">
        <f>O141*H141</f>
        <v>0</v>
      </c>
      <c r="Q141" s="167">
        <v>0</v>
      </c>
      <c r="R141" s="167">
        <f>Q141*H141</f>
        <v>0</v>
      </c>
      <c r="S141" s="167">
        <v>0</v>
      </c>
      <c r="T141" s="16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9" t="s">
        <v>139</v>
      </c>
      <c r="AT141" s="169" t="s">
        <v>117</v>
      </c>
      <c r="AU141" s="169" t="s">
        <v>79</v>
      </c>
      <c r="AY141" s="14" t="s">
        <v>115</v>
      </c>
      <c r="BE141" s="170">
        <f>IF(N141="základní",J141,0)</f>
        <v>0</v>
      </c>
      <c r="BF141" s="170">
        <f>IF(N141="snížená",J141,0)</f>
        <v>0</v>
      </c>
      <c r="BG141" s="170">
        <f>IF(N141="zákl. přenesená",J141,0)</f>
        <v>0</v>
      </c>
      <c r="BH141" s="170">
        <f>IF(N141="sníž. přenesená",J141,0)</f>
        <v>0</v>
      </c>
      <c r="BI141" s="170">
        <f>IF(N141="nulová",J141,0)</f>
        <v>0</v>
      </c>
      <c r="BJ141" s="14" t="s">
        <v>79</v>
      </c>
      <c r="BK141" s="170">
        <f>ROUND(I141*H141,2)</f>
        <v>0</v>
      </c>
      <c r="BL141" s="14" t="s">
        <v>139</v>
      </c>
      <c r="BM141" s="169" t="s">
        <v>183</v>
      </c>
    </row>
    <row r="142" spans="1:65" s="2" customFormat="1" ht="16.5" customHeight="1">
      <c r="A142" s="29"/>
      <c r="B142" s="156"/>
      <c r="C142" s="171" t="s">
        <v>184</v>
      </c>
      <c r="D142" s="171" t="s">
        <v>124</v>
      </c>
      <c r="E142" s="172" t="s">
        <v>185</v>
      </c>
      <c r="F142" s="173" t="s">
        <v>186</v>
      </c>
      <c r="G142" s="174" t="s">
        <v>120</v>
      </c>
      <c r="H142" s="175">
        <v>10</v>
      </c>
      <c r="I142" s="176"/>
      <c r="J142" s="177">
        <f>ROUND(I142*H142,2)</f>
        <v>0</v>
      </c>
      <c r="K142" s="178"/>
      <c r="L142" s="179"/>
      <c r="M142" s="180" t="s">
        <v>1</v>
      </c>
      <c r="N142" s="181" t="s">
        <v>36</v>
      </c>
      <c r="O142" s="55"/>
      <c r="P142" s="167">
        <f>O142*H142</f>
        <v>0</v>
      </c>
      <c r="Q142" s="167">
        <v>0</v>
      </c>
      <c r="R142" s="167">
        <f>Q142*H142</f>
        <v>0</v>
      </c>
      <c r="S142" s="167">
        <v>0</v>
      </c>
      <c r="T142" s="16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9" t="s">
        <v>139</v>
      </c>
      <c r="AT142" s="169" t="s">
        <v>124</v>
      </c>
      <c r="AU142" s="169" t="s">
        <v>79</v>
      </c>
      <c r="AY142" s="14" t="s">
        <v>115</v>
      </c>
      <c r="BE142" s="170">
        <f>IF(N142="základní",J142,0)</f>
        <v>0</v>
      </c>
      <c r="BF142" s="170">
        <f>IF(N142="snížená",J142,0)</f>
        <v>0</v>
      </c>
      <c r="BG142" s="170">
        <f>IF(N142="zákl. přenesená",J142,0)</f>
        <v>0</v>
      </c>
      <c r="BH142" s="170">
        <f>IF(N142="sníž. přenesená",J142,0)</f>
        <v>0</v>
      </c>
      <c r="BI142" s="170">
        <f>IF(N142="nulová",J142,0)</f>
        <v>0</v>
      </c>
      <c r="BJ142" s="14" t="s">
        <v>79</v>
      </c>
      <c r="BK142" s="170">
        <f>ROUND(I142*H142,2)</f>
        <v>0</v>
      </c>
      <c r="BL142" s="14" t="s">
        <v>139</v>
      </c>
      <c r="BM142" s="169" t="s">
        <v>187</v>
      </c>
    </row>
    <row r="143" spans="1:65" s="2" customFormat="1" ht="19.5">
      <c r="A143" s="29"/>
      <c r="B143" s="30"/>
      <c r="C143" s="29"/>
      <c r="D143" s="182" t="s">
        <v>129</v>
      </c>
      <c r="E143" s="29"/>
      <c r="F143" s="183" t="s">
        <v>188</v>
      </c>
      <c r="G143" s="29"/>
      <c r="H143" s="29"/>
      <c r="I143" s="93"/>
      <c r="J143" s="29"/>
      <c r="K143" s="29"/>
      <c r="L143" s="30"/>
      <c r="M143" s="184"/>
      <c r="N143" s="185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129</v>
      </c>
      <c r="AU143" s="14" t="s">
        <v>79</v>
      </c>
    </row>
    <row r="144" spans="1:65" s="2" customFormat="1" ht="24" customHeight="1">
      <c r="A144" s="29"/>
      <c r="B144" s="156"/>
      <c r="C144" s="157" t="s">
        <v>189</v>
      </c>
      <c r="D144" s="157" t="s">
        <v>117</v>
      </c>
      <c r="E144" s="158" t="s">
        <v>190</v>
      </c>
      <c r="F144" s="159" t="s">
        <v>191</v>
      </c>
      <c r="G144" s="160" t="s">
        <v>120</v>
      </c>
      <c r="H144" s="161">
        <v>20</v>
      </c>
      <c r="I144" s="162"/>
      <c r="J144" s="163">
        <f t="shared" ref="J144:J171" si="0">ROUND(I144*H144,2)</f>
        <v>0</v>
      </c>
      <c r="K144" s="164"/>
      <c r="L144" s="30"/>
      <c r="M144" s="165" t="s">
        <v>1</v>
      </c>
      <c r="N144" s="166" t="s">
        <v>36</v>
      </c>
      <c r="O144" s="55"/>
      <c r="P144" s="167">
        <f t="shared" ref="P144:P171" si="1">O144*H144</f>
        <v>0</v>
      </c>
      <c r="Q144" s="167">
        <v>0</v>
      </c>
      <c r="R144" s="167">
        <f t="shared" ref="R144:R171" si="2">Q144*H144</f>
        <v>0</v>
      </c>
      <c r="S144" s="167">
        <v>0</v>
      </c>
      <c r="T144" s="168">
        <f t="shared" ref="T144:T171" si="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9" t="s">
        <v>139</v>
      </c>
      <c r="AT144" s="169" t="s">
        <v>117</v>
      </c>
      <c r="AU144" s="169" t="s">
        <v>79</v>
      </c>
      <c r="AY144" s="14" t="s">
        <v>115</v>
      </c>
      <c r="BE144" s="170">
        <f t="shared" ref="BE144:BE171" si="4">IF(N144="základní",J144,0)</f>
        <v>0</v>
      </c>
      <c r="BF144" s="170">
        <f t="shared" ref="BF144:BF171" si="5">IF(N144="snížená",J144,0)</f>
        <v>0</v>
      </c>
      <c r="BG144" s="170">
        <f t="shared" ref="BG144:BG171" si="6">IF(N144="zákl. přenesená",J144,0)</f>
        <v>0</v>
      </c>
      <c r="BH144" s="170">
        <f t="shared" ref="BH144:BH171" si="7">IF(N144="sníž. přenesená",J144,0)</f>
        <v>0</v>
      </c>
      <c r="BI144" s="170">
        <f t="shared" ref="BI144:BI171" si="8">IF(N144="nulová",J144,0)</f>
        <v>0</v>
      </c>
      <c r="BJ144" s="14" t="s">
        <v>79</v>
      </c>
      <c r="BK144" s="170">
        <f t="shared" ref="BK144:BK171" si="9">ROUND(I144*H144,2)</f>
        <v>0</v>
      </c>
      <c r="BL144" s="14" t="s">
        <v>139</v>
      </c>
      <c r="BM144" s="169" t="s">
        <v>192</v>
      </c>
    </row>
    <row r="145" spans="1:65" s="2" customFormat="1" ht="16.5" customHeight="1">
      <c r="A145" s="29"/>
      <c r="B145" s="156"/>
      <c r="C145" s="171" t="s">
        <v>193</v>
      </c>
      <c r="D145" s="171" t="s">
        <v>124</v>
      </c>
      <c r="E145" s="172" t="s">
        <v>194</v>
      </c>
      <c r="F145" s="173" t="s">
        <v>195</v>
      </c>
      <c r="G145" s="174" t="s">
        <v>120</v>
      </c>
      <c r="H145" s="175">
        <v>20</v>
      </c>
      <c r="I145" s="176"/>
      <c r="J145" s="177">
        <f t="shared" si="0"/>
        <v>0</v>
      </c>
      <c r="K145" s="178"/>
      <c r="L145" s="179"/>
      <c r="M145" s="180" t="s">
        <v>1</v>
      </c>
      <c r="N145" s="181" t="s">
        <v>36</v>
      </c>
      <c r="O145" s="55"/>
      <c r="P145" s="167">
        <f t="shared" si="1"/>
        <v>0</v>
      </c>
      <c r="Q145" s="167">
        <v>0</v>
      </c>
      <c r="R145" s="167">
        <f t="shared" si="2"/>
        <v>0</v>
      </c>
      <c r="S145" s="167">
        <v>0</v>
      </c>
      <c r="T145" s="16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9" t="s">
        <v>139</v>
      </c>
      <c r="AT145" s="169" t="s">
        <v>124</v>
      </c>
      <c r="AU145" s="169" t="s">
        <v>79</v>
      </c>
      <c r="AY145" s="14" t="s">
        <v>115</v>
      </c>
      <c r="BE145" s="170">
        <f t="shared" si="4"/>
        <v>0</v>
      </c>
      <c r="BF145" s="170">
        <f t="shared" si="5"/>
        <v>0</v>
      </c>
      <c r="BG145" s="170">
        <f t="shared" si="6"/>
        <v>0</v>
      </c>
      <c r="BH145" s="170">
        <f t="shared" si="7"/>
        <v>0</v>
      </c>
      <c r="BI145" s="170">
        <f t="shared" si="8"/>
        <v>0</v>
      </c>
      <c r="BJ145" s="14" t="s">
        <v>79</v>
      </c>
      <c r="BK145" s="170">
        <f t="shared" si="9"/>
        <v>0</v>
      </c>
      <c r="BL145" s="14" t="s">
        <v>139</v>
      </c>
      <c r="BM145" s="169" t="s">
        <v>196</v>
      </c>
    </row>
    <row r="146" spans="1:65" s="2" customFormat="1" ht="16.5" customHeight="1">
      <c r="A146" s="29"/>
      <c r="B146" s="156"/>
      <c r="C146" s="157" t="s">
        <v>197</v>
      </c>
      <c r="D146" s="157" t="s">
        <v>117</v>
      </c>
      <c r="E146" s="158" t="s">
        <v>198</v>
      </c>
      <c r="F146" s="159" t="s">
        <v>199</v>
      </c>
      <c r="G146" s="160" t="s">
        <v>174</v>
      </c>
      <c r="H146" s="161">
        <v>600</v>
      </c>
      <c r="I146" s="162"/>
      <c r="J146" s="163">
        <f t="shared" si="0"/>
        <v>0</v>
      </c>
      <c r="K146" s="164"/>
      <c r="L146" s="30"/>
      <c r="M146" s="165" t="s">
        <v>1</v>
      </c>
      <c r="N146" s="166" t="s">
        <v>36</v>
      </c>
      <c r="O146" s="55"/>
      <c r="P146" s="167">
        <f t="shared" si="1"/>
        <v>0</v>
      </c>
      <c r="Q146" s="167">
        <v>0</v>
      </c>
      <c r="R146" s="167">
        <f t="shared" si="2"/>
        <v>0</v>
      </c>
      <c r="S146" s="167">
        <v>0</v>
      </c>
      <c r="T146" s="16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9" t="s">
        <v>139</v>
      </c>
      <c r="AT146" s="169" t="s">
        <v>117</v>
      </c>
      <c r="AU146" s="169" t="s">
        <v>79</v>
      </c>
      <c r="AY146" s="14" t="s">
        <v>115</v>
      </c>
      <c r="BE146" s="170">
        <f t="shared" si="4"/>
        <v>0</v>
      </c>
      <c r="BF146" s="170">
        <f t="shared" si="5"/>
        <v>0</v>
      </c>
      <c r="BG146" s="170">
        <f t="shared" si="6"/>
        <v>0</v>
      </c>
      <c r="BH146" s="170">
        <f t="shared" si="7"/>
        <v>0</v>
      </c>
      <c r="BI146" s="170">
        <f t="shared" si="8"/>
        <v>0</v>
      </c>
      <c r="BJ146" s="14" t="s">
        <v>79</v>
      </c>
      <c r="BK146" s="170">
        <f t="shared" si="9"/>
        <v>0</v>
      </c>
      <c r="BL146" s="14" t="s">
        <v>139</v>
      </c>
      <c r="BM146" s="169" t="s">
        <v>200</v>
      </c>
    </row>
    <row r="147" spans="1:65" s="2" customFormat="1" ht="24" customHeight="1">
      <c r="A147" s="29"/>
      <c r="B147" s="156"/>
      <c r="C147" s="157" t="s">
        <v>7</v>
      </c>
      <c r="D147" s="157" t="s">
        <v>117</v>
      </c>
      <c r="E147" s="158" t="s">
        <v>201</v>
      </c>
      <c r="F147" s="159" t="s">
        <v>202</v>
      </c>
      <c r="G147" s="160" t="s">
        <v>174</v>
      </c>
      <c r="H147" s="161">
        <v>90</v>
      </c>
      <c r="I147" s="162"/>
      <c r="J147" s="163">
        <f t="shared" si="0"/>
        <v>0</v>
      </c>
      <c r="K147" s="164"/>
      <c r="L147" s="30"/>
      <c r="M147" s="165" t="s">
        <v>1</v>
      </c>
      <c r="N147" s="166" t="s">
        <v>36</v>
      </c>
      <c r="O147" s="55"/>
      <c r="P147" s="167">
        <f t="shared" si="1"/>
        <v>0</v>
      </c>
      <c r="Q147" s="167">
        <v>0</v>
      </c>
      <c r="R147" s="167">
        <f t="shared" si="2"/>
        <v>0</v>
      </c>
      <c r="S147" s="167">
        <v>0</v>
      </c>
      <c r="T147" s="16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9" t="s">
        <v>121</v>
      </c>
      <c r="AT147" s="169" t="s">
        <v>117</v>
      </c>
      <c r="AU147" s="169" t="s">
        <v>79</v>
      </c>
      <c r="AY147" s="14" t="s">
        <v>115</v>
      </c>
      <c r="BE147" s="170">
        <f t="shared" si="4"/>
        <v>0</v>
      </c>
      <c r="BF147" s="170">
        <f t="shared" si="5"/>
        <v>0</v>
      </c>
      <c r="BG147" s="170">
        <f t="shared" si="6"/>
        <v>0</v>
      </c>
      <c r="BH147" s="170">
        <f t="shared" si="7"/>
        <v>0</v>
      </c>
      <c r="BI147" s="170">
        <f t="shared" si="8"/>
        <v>0</v>
      </c>
      <c r="BJ147" s="14" t="s">
        <v>79</v>
      </c>
      <c r="BK147" s="170">
        <f t="shared" si="9"/>
        <v>0</v>
      </c>
      <c r="BL147" s="14" t="s">
        <v>121</v>
      </c>
      <c r="BM147" s="169" t="s">
        <v>203</v>
      </c>
    </row>
    <row r="148" spans="1:65" s="2" customFormat="1" ht="24" customHeight="1">
      <c r="A148" s="29"/>
      <c r="B148" s="156"/>
      <c r="C148" s="171" t="s">
        <v>204</v>
      </c>
      <c r="D148" s="171" t="s">
        <v>124</v>
      </c>
      <c r="E148" s="172" t="s">
        <v>205</v>
      </c>
      <c r="F148" s="173" t="s">
        <v>206</v>
      </c>
      <c r="G148" s="174" t="s">
        <v>174</v>
      </c>
      <c r="H148" s="175">
        <v>30</v>
      </c>
      <c r="I148" s="176"/>
      <c r="J148" s="177">
        <f t="shared" si="0"/>
        <v>0</v>
      </c>
      <c r="K148" s="178"/>
      <c r="L148" s="179"/>
      <c r="M148" s="180" t="s">
        <v>1</v>
      </c>
      <c r="N148" s="181" t="s">
        <v>36</v>
      </c>
      <c r="O148" s="55"/>
      <c r="P148" s="167">
        <f t="shared" si="1"/>
        <v>0</v>
      </c>
      <c r="Q148" s="167">
        <v>0</v>
      </c>
      <c r="R148" s="167">
        <f t="shared" si="2"/>
        <v>0</v>
      </c>
      <c r="S148" s="167">
        <v>0</v>
      </c>
      <c r="T148" s="16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9" t="s">
        <v>139</v>
      </c>
      <c r="AT148" s="169" t="s">
        <v>124</v>
      </c>
      <c r="AU148" s="169" t="s">
        <v>79</v>
      </c>
      <c r="AY148" s="14" t="s">
        <v>115</v>
      </c>
      <c r="BE148" s="170">
        <f t="shared" si="4"/>
        <v>0</v>
      </c>
      <c r="BF148" s="170">
        <f t="shared" si="5"/>
        <v>0</v>
      </c>
      <c r="BG148" s="170">
        <f t="shared" si="6"/>
        <v>0</v>
      </c>
      <c r="BH148" s="170">
        <f t="shared" si="7"/>
        <v>0</v>
      </c>
      <c r="BI148" s="170">
        <f t="shared" si="8"/>
        <v>0</v>
      </c>
      <c r="BJ148" s="14" t="s">
        <v>79</v>
      </c>
      <c r="BK148" s="170">
        <f t="shared" si="9"/>
        <v>0</v>
      </c>
      <c r="BL148" s="14" t="s">
        <v>139</v>
      </c>
      <c r="BM148" s="169" t="s">
        <v>207</v>
      </c>
    </row>
    <row r="149" spans="1:65" s="2" customFormat="1" ht="24" customHeight="1">
      <c r="A149" s="29"/>
      <c r="B149" s="156"/>
      <c r="C149" s="171" t="s">
        <v>208</v>
      </c>
      <c r="D149" s="171" t="s">
        <v>124</v>
      </c>
      <c r="E149" s="172" t="s">
        <v>209</v>
      </c>
      <c r="F149" s="173" t="s">
        <v>210</v>
      </c>
      <c r="G149" s="174" t="s">
        <v>174</v>
      </c>
      <c r="H149" s="175">
        <v>30</v>
      </c>
      <c r="I149" s="176"/>
      <c r="J149" s="177">
        <f t="shared" si="0"/>
        <v>0</v>
      </c>
      <c r="K149" s="178"/>
      <c r="L149" s="179"/>
      <c r="M149" s="180" t="s">
        <v>1</v>
      </c>
      <c r="N149" s="181" t="s">
        <v>36</v>
      </c>
      <c r="O149" s="55"/>
      <c r="P149" s="167">
        <f t="shared" si="1"/>
        <v>0</v>
      </c>
      <c r="Q149" s="167">
        <v>0</v>
      </c>
      <c r="R149" s="167">
        <f t="shared" si="2"/>
        <v>0</v>
      </c>
      <c r="S149" s="167">
        <v>0</v>
      </c>
      <c r="T149" s="16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9" t="s">
        <v>139</v>
      </c>
      <c r="AT149" s="169" t="s">
        <v>124</v>
      </c>
      <c r="AU149" s="169" t="s">
        <v>79</v>
      </c>
      <c r="AY149" s="14" t="s">
        <v>115</v>
      </c>
      <c r="BE149" s="170">
        <f t="shared" si="4"/>
        <v>0</v>
      </c>
      <c r="BF149" s="170">
        <f t="shared" si="5"/>
        <v>0</v>
      </c>
      <c r="BG149" s="170">
        <f t="shared" si="6"/>
        <v>0</v>
      </c>
      <c r="BH149" s="170">
        <f t="shared" si="7"/>
        <v>0</v>
      </c>
      <c r="BI149" s="170">
        <f t="shared" si="8"/>
        <v>0</v>
      </c>
      <c r="BJ149" s="14" t="s">
        <v>79</v>
      </c>
      <c r="BK149" s="170">
        <f t="shared" si="9"/>
        <v>0</v>
      </c>
      <c r="BL149" s="14" t="s">
        <v>139</v>
      </c>
      <c r="BM149" s="169" t="s">
        <v>211</v>
      </c>
    </row>
    <row r="150" spans="1:65" s="2" customFormat="1" ht="24" customHeight="1">
      <c r="A150" s="29"/>
      <c r="B150" s="156"/>
      <c r="C150" s="171" t="s">
        <v>212</v>
      </c>
      <c r="D150" s="171" t="s">
        <v>124</v>
      </c>
      <c r="E150" s="172" t="s">
        <v>213</v>
      </c>
      <c r="F150" s="173" t="s">
        <v>214</v>
      </c>
      <c r="G150" s="174" t="s">
        <v>174</v>
      </c>
      <c r="H150" s="175">
        <v>30</v>
      </c>
      <c r="I150" s="176"/>
      <c r="J150" s="177">
        <f t="shared" si="0"/>
        <v>0</v>
      </c>
      <c r="K150" s="178"/>
      <c r="L150" s="179"/>
      <c r="M150" s="180" t="s">
        <v>1</v>
      </c>
      <c r="N150" s="181" t="s">
        <v>36</v>
      </c>
      <c r="O150" s="55"/>
      <c r="P150" s="167">
        <f t="shared" si="1"/>
        <v>0</v>
      </c>
      <c r="Q150" s="167">
        <v>0</v>
      </c>
      <c r="R150" s="167">
        <f t="shared" si="2"/>
        <v>0</v>
      </c>
      <c r="S150" s="167">
        <v>0</v>
      </c>
      <c r="T150" s="16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9" t="s">
        <v>139</v>
      </c>
      <c r="AT150" s="169" t="s">
        <v>124</v>
      </c>
      <c r="AU150" s="169" t="s">
        <v>79</v>
      </c>
      <c r="AY150" s="14" t="s">
        <v>115</v>
      </c>
      <c r="BE150" s="170">
        <f t="shared" si="4"/>
        <v>0</v>
      </c>
      <c r="BF150" s="170">
        <f t="shared" si="5"/>
        <v>0</v>
      </c>
      <c r="BG150" s="170">
        <f t="shared" si="6"/>
        <v>0</v>
      </c>
      <c r="BH150" s="170">
        <f t="shared" si="7"/>
        <v>0</v>
      </c>
      <c r="BI150" s="170">
        <f t="shared" si="8"/>
        <v>0</v>
      </c>
      <c r="BJ150" s="14" t="s">
        <v>79</v>
      </c>
      <c r="BK150" s="170">
        <f t="shared" si="9"/>
        <v>0</v>
      </c>
      <c r="BL150" s="14" t="s">
        <v>139</v>
      </c>
      <c r="BM150" s="169" t="s">
        <v>215</v>
      </c>
    </row>
    <row r="151" spans="1:65" s="2" customFormat="1" ht="16.5" customHeight="1">
      <c r="A151" s="29"/>
      <c r="B151" s="156"/>
      <c r="C151" s="157" t="s">
        <v>216</v>
      </c>
      <c r="D151" s="157" t="s">
        <v>117</v>
      </c>
      <c r="E151" s="158" t="s">
        <v>217</v>
      </c>
      <c r="F151" s="159" t="s">
        <v>218</v>
      </c>
      <c r="G151" s="160" t="s">
        <v>174</v>
      </c>
      <c r="H151" s="161">
        <v>170</v>
      </c>
      <c r="I151" s="162"/>
      <c r="J151" s="163">
        <f t="shared" si="0"/>
        <v>0</v>
      </c>
      <c r="K151" s="164"/>
      <c r="L151" s="30"/>
      <c r="M151" s="165" t="s">
        <v>1</v>
      </c>
      <c r="N151" s="166" t="s">
        <v>36</v>
      </c>
      <c r="O151" s="55"/>
      <c r="P151" s="167">
        <f t="shared" si="1"/>
        <v>0</v>
      </c>
      <c r="Q151" s="167">
        <v>0</v>
      </c>
      <c r="R151" s="167">
        <f t="shared" si="2"/>
        <v>0</v>
      </c>
      <c r="S151" s="167">
        <v>0</v>
      </c>
      <c r="T151" s="16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9" t="s">
        <v>121</v>
      </c>
      <c r="AT151" s="169" t="s">
        <v>117</v>
      </c>
      <c r="AU151" s="169" t="s">
        <v>79</v>
      </c>
      <c r="AY151" s="14" t="s">
        <v>115</v>
      </c>
      <c r="BE151" s="170">
        <f t="shared" si="4"/>
        <v>0</v>
      </c>
      <c r="BF151" s="170">
        <f t="shared" si="5"/>
        <v>0</v>
      </c>
      <c r="BG151" s="170">
        <f t="shared" si="6"/>
        <v>0</v>
      </c>
      <c r="BH151" s="170">
        <f t="shared" si="7"/>
        <v>0</v>
      </c>
      <c r="BI151" s="170">
        <f t="shared" si="8"/>
        <v>0</v>
      </c>
      <c r="BJ151" s="14" t="s">
        <v>79</v>
      </c>
      <c r="BK151" s="170">
        <f t="shared" si="9"/>
        <v>0</v>
      </c>
      <c r="BL151" s="14" t="s">
        <v>121</v>
      </c>
      <c r="BM151" s="169" t="s">
        <v>219</v>
      </c>
    </row>
    <row r="152" spans="1:65" s="2" customFormat="1" ht="36" customHeight="1">
      <c r="A152" s="29"/>
      <c r="B152" s="156"/>
      <c r="C152" s="171" t="s">
        <v>220</v>
      </c>
      <c r="D152" s="171" t="s">
        <v>124</v>
      </c>
      <c r="E152" s="172" t="s">
        <v>221</v>
      </c>
      <c r="F152" s="173" t="s">
        <v>222</v>
      </c>
      <c r="G152" s="174" t="s">
        <v>174</v>
      </c>
      <c r="H152" s="175">
        <v>170</v>
      </c>
      <c r="I152" s="176"/>
      <c r="J152" s="177">
        <f t="shared" si="0"/>
        <v>0</v>
      </c>
      <c r="K152" s="178"/>
      <c r="L152" s="179"/>
      <c r="M152" s="180" t="s">
        <v>1</v>
      </c>
      <c r="N152" s="181" t="s">
        <v>36</v>
      </c>
      <c r="O152" s="55"/>
      <c r="P152" s="167">
        <f t="shared" si="1"/>
        <v>0</v>
      </c>
      <c r="Q152" s="167">
        <v>0</v>
      </c>
      <c r="R152" s="167">
        <f t="shared" si="2"/>
        <v>0</v>
      </c>
      <c r="S152" s="167">
        <v>0</v>
      </c>
      <c r="T152" s="16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9" t="s">
        <v>223</v>
      </c>
      <c r="AT152" s="169" t="s">
        <v>124</v>
      </c>
      <c r="AU152" s="169" t="s">
        <v>79</v>
      </c>
      <c r="AY152" s="14" t="s">
        <v>115</v>
      </c>
      <c r="BE152" s="170">
        <f t="shared" si="4"/>
        <v>0</v>
      </c>
      <c r="BF152" s="170">
        <f t="shared" si="5"/>
        <v>0</v>
      </c>
      <c r="BG152" s="170">
        <f t="shared" si="6"/>
        <v>0</v>
      </c>
      <c r="BH152" s="170">
        <f t="shared" si="7"/>
        <v>0</v>
      </c>
      <c r="BI152" s="170">
        <f t="shared" si="8"/>
        <v>0</v>
      </c>
      <c r="BJ152" s="14" t="s">
        <v>79</v>
      </c>
      <c r="BK152" s="170">
        <f t="shared" si="9"/>
        <v>0</v>
      </c>
      <c r="BL152" s="14" t="s">
        <v>224</v>
      </c>
      <c r="BM152" s="169" t="s">
        <v>225</v>
      </c>
    </row>
    <row r="153" spans="1:65" s="2" customFormat="1" ht="16.5" customHeight="1">
      <c r="A153" s="29"/>
      <c r="B153" s="156"/>
      <c r="C153" s="157" t="s">
        <v>226</v>
      </c>
      <c r="D153" s="157" t="s">
        <v>117</v>
      </c>
      <c r="E153" s="158" t="s">
        <v>227</v>
      </c>
      <c r="F153" s="159" t="s">
        <v>228</v>
      </c>
      <c r="G153" s="160" t="s">
        <v>174</v>
      </c>
      <c r="H153" s="161">
        <v>500</v>
      </c>
      <c r="I153" s="162"/>
      <c r="J153" s="163">
        <f t="shared" si="0"/>
        <v>0</v>
      </c>
      <c r="K153" s="164"/>
      <c r="L153" s="30"/>
      <c r="M153" s="165" t="s">
        <v>1</v>
      </c>
      <c r="N153" s="166" t="s">
        <v>36</v>
      </c>
      <c r="O153" s="55"/>
      <c r="P153" s="167">
        <f t="shared" si="1"/>
        <v>0</v>
      </c>
      <c r="Q153" s="167">
        <v>0</v>
      </c>
      <c r="R153" s="167">
        <f t="shared" si="2"/>
        <v>0</v>
      </c>
      <c r="S153" s="167">
        <v>0</v>
      </c>
      <c r="T153" s="16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9" t="s">
        <v>121</v>
      </c>
      <c r="AT153" s="169" t="s">
        <v>117</v>
      </c>
      <c r="AU153" s="169" t="s">
        <v>79</v>
      </c>
      <c r="AY153" s="14" t="s">
        <v>115</v>
      </c>
      <c r="BE153" s="170">
        <f t="shared" si="4"/>
        <v>0</v>
      </c>
      <c r="BF153" s="170">
        <f t="shared" si="5"/>
        <v>0</v>
      </c>
      <c r="BG153" s="170">
        <f t="shared" si="6"/>
        <v>0</v>
      </c>
      <c r="BH153" s="170">
        <f t="shared" si="7"/>
        <v>0</v>
      </c>
      <c r="BI153" s="170">
        <f t="shared" si="8"/>
        <v>0</v>
      </c>
      <c r="BJ153" s="14" t="s">
        <v>79</v>
      </c>
      <c r="BK153" s="170">
        <f t="shared" si="9"/>
        <v>0</v>
      </c>
      <c r="BL153" s="14" t="s">
        <v>121</v>
      </c>
      <c r="BM153" s="169" t="s">
        <v>229</v>
      </c>
    </row>
    <row r="154" spans="1:65" s="2" customFormat="1" ht="24" customHeight="1">
      <c r="A154" s="29"/>
      <c r="B154" s="156"/>
      <c r="C154" s="171" t="s">
        <v>230</v>
      </c>
      <c r="D154" s="171" t="s">
        <v>124</v>
      </c>
      <c r="E154" s="172" t="s">
        <v>231</v>
      </c>
      <c r="F154" s="173" t="s">
        <v>232</v>
      </c>
      <c r="G154" s="174" t="s">
        <v>174</v>
      </c>
      <c r="H154" s="175">
        <v>500</v>
      </c>
      <c r="I154" s="176"/>
      <c r="J154" s="177">
        <f t="shared" si="0"/>
        <v>0</v>
      </c>
      <c r="K154" s="178"/>
      <c r="L154" s="179"/>
      <c r="M154" s="180" t="s">
        <v>1</v>
      </c>
      <c r="N154" s="181" t="s">
        <v>36</v>
      </c>
      <c r="O154" s="55"/>
      <c r="P154" s="167">
        <f t="shared" si="1"/>
        <v>0</v>
      </c>
      <c r="Q154" s="167">
        <v>0</v>
      </c>
      <c r="R154" s="167">
        <f t="shared" si="2"/>
        <v>0</v>
      </c>
      <c r="S154" s="167">
        <v>0</v>
      </c>
      <c r="T154" s="168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9" t="s">
        <v>223</v>
      </c>
      <c r="AT154" s="169" t="s">
        <v>124</v>
      </c>
      <c r="AU154" s="169" t="s">
        <v>79</v>
      </c>
      <c r="AY154" s="14" t="s">
        <v>115</v>
      </c>
      <c r="BE154" s="170">
        <f t="shared" si="4"/>
        <v>0</v>
      </c>
      <c r="BF154" s="170">
        <f t="shared" si="5"/>
        <v>0</v>
      </c>
      <c r="BG154" s="170">
        <f t="shared" si="6"/>
        <v>0</v>
      </c>
      <c r="BH154" s="170">
        <f t="shared" si="7"/>
        <v>0</v>
      </c>
      <c r="BI154" s="170">
        <f t="shared" si="8"/>
        <v>0</v>
      </c>
      <c r="BJ154" s="14" t="s">
        <v>79</v>
      </c>
      <c r="BK154" s="170">
        <f t="shared" si="9"/>
        <v>0</v>
      </c>
      <c r="BL154" s="14" t="s">
        <v>224</v>
      </c>
      <c r="BM154" s="169" t="s">
        <v>233</v>
      </c>
    </row>
    <row r="155" spans="1:65" s="2" customFormat="1" ht="16.5" customHeight="1">
      <c r="A155" s="29"/>
      <c r="B155" s="156"/>
      <c r="C155" s="157" t="s">
        <v>234</v>
      </c>
      <c r="D155" s="157" t="s">
        <v>117</v>
      </c>
      <c r="E155" s="158" t="s">
        <v>235</v>
      </c>
      <c r="F155" s="159" t="s">
        <v>236</v>
      </c>
      <c r="G155" s="160" t="s">
        <v>174</v>
      </c>
      <c r="H155" s="161">
        <v>5</v>
      </c>
      <c r="I155" s="162"/>
      <c r="J155" s="163">
        <f t="shared" si="0"/>
        <v>0</v>
      </c>
      <c r="K155" s="164"/>
      <c r="L155" s="30"/>
      <c r="M155" s="165" t="s">
        <v>1</v>
      </c>
      <c r="N155" s="166" t="s">
        <v>36</v>
      </c>
      <c r="O155" s="55"/>
      <c r="P155" s="167">
        <f t="shared" si="1"/>
        <v>0</v>
      </c>
      <c r="Q155" s="167">
        <v>0</v>
      </c>
      <c r="R155" s="167">
        <f t="shared" si="2"/>
        <v>0</v>
      </c>
      <c r="S155" s="167">
        <v>0</v>
      </c>
      <c r="T155" s="168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9" t="s">
        <v>139</v>
      </c>
      <c r="AT155" s="169" t="s">
        <v>117</v>
      </c>
      <c r="AU155" s="169" t="s">
        <v>79</v>
      </c>
      <c r="AY155" s="14" t="s">
        <v>115</v>
      </c>
      <c r="BE155" s="170">
        <f t="shared" si="4"/>
        <v>0</v>
      </c>
      <c r="BF155" s="170">
        <f t="shared" si="5"/>
        <v>0</v>
      </c>
      <c r="BG155" s="170">
        <f t="shared" si="6"/>
        <v>0</v>
      </c>
      <c r="BH155" s="170">
        <f t="shared" si="7"/>
        <v>0</v>
      </c>
      <c r="BI155" s="170">
        <f t="shared" si="8"/>
        <v>0</v>
      </c>
      <c r="BJ155" s="14" t="s">
        <v>79</v>
      </c>
      <c r="BK155" s="170">
        <f t="shared" si="9"/>
        <v>0</v>
      </c>
      <c r="BL155" s="14" t="s">
        <v>139</v>
      </c>
      <c r="BM155" s="169" t="s">
        <v>237</v>
      </c>
    </row>
    <row r="156" spans="1:65" s="2" customFormat="1" ht="24" customHeight="1">
      <c r="A156" s="29"/>
      <c r="B156" s="156"/>
      <c r="C156" s="171" t="s">
        <v>238</v>
      </c>
      <c r="D156" s="171" t="s">
        <v>124</v>
      </c>
      <c r="E156" s="172" t="s">
        <v>239</v>
      </c>
      <c r="F156" s="173" t="s">
        <v>240</v>
      </c>
      <c r="G156" s="174" t="s">
        <v>174</v>
      </c>
      <c r="H156" s="175">
        <v>5</v>
      </c>
      <c r="I156" s="176"/>
      <c r="J156" s="177">
        <f t="shared" si="0"/>
        <v>0</v>
      </c>
      <c r="K156" s="178"/>
      <c r="L156" s="179"/>
      <c r="M156" s="180" t="s">
        <v>1</v>
      </c>
      <c r="N156" s="181" t="s">
        <v>36</v>
      </c>
      <c r="O156" s="55"/>
      <c r="P156" s="167">
        <f t="shared" si="1"/>
        <v>0</v>
      </c>
      <c r="Q156" s="167">
        <v>0</v>
      </c>
      <c r="R156" s="167">
        <f t="shared" si="2"/>
        <v>0</v>
      </c>
      <c r="S156" s="167">
        <v>0</v>
      </c>
      <c r="T156" s="168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9" t="s">
        <v>139</v>
      </c>
      <c r="AT156" s="169" t="s">
        <v>124</v>
      </c>
      <c r="AU156" s="169" t="s">
        <v>79</v>
      </c>
      <c r="AY156" s="14" t="s">
        <v>115</v>
      </c>
      <c r="BE156" s="170">
        <f t="shared" si="4"/>
        <v>0</v>
      </c>
      <c r="BF156" s="170">
        <f t="shared" si="5"/>
        <v>0</v>
      </c>
      <c r="BG156" s="170">
        <f t="shared" si="6"/>
        <v>0</v>
      </c>
      <c r="BH156" s="170">
        <f t="shared" si="7"/>
        <v>0</v>
      </c>
      <c r="BI156" s="170">
        <f t="shared" si="8"/>
        <v>0</v>
      </c>
      <c r="BJ156" s="14" t="s">
        <v>79</v>
      </c>
      <c r="BK156" s="170">
        <f t="shared" si="9"/>
        <v>0</v>
      </c>
      <c r="BL156" s="14" t="s">
        <v>139</v>
      </c>
      <c r="BM156" s="169" t="s">
        <v>241</v>
      </c>
    </row>
    <row r="157" spans="1:65" s="2" customFormat="1" ht="24" customHeight="1">
      <c r="A157" s="29"/>
      <c r="B157" s="156"/>
      <c r="C157" s="157" t="s">
        <v>242</v>
      </c>
      <c r="D157" s="157" t="s">
        <v>117</v>
      </c>
      <c r="E157" s="158" t="s">
        <v>243</v>
      </c>
      <c r="F157" s="159" t="s">
        <v>244</v>
      </c>
      <c r="G157" s="160" t="s">
        <v>120</v>
      </c>
      <c r="H157" s="161">
        <v>20</v>
      </c>
      <c r="I157" s="162"/>
      <c r="J157" s="163">
        <f t="shared" si="0"/>
        <v>0</v>
      </c>
      <c r="K157" s="164"/>
      <c r="L157" s="30"/>
      <c r="M157" s="165" t="s">
        <v>1</v>
      </c>
      <c r="N157" s="166" t="s">
        <v>36</v>
      </c>
      <c r="O157" s="55"/>
      <c r="P157" s="167">
        <f t="shared" si="1"/>
        <v>0</v>
      </c>
      <c r="Q157" s="167">
        <v>0</v>
      </c>
      <c r="R157" s="167">
        <f t="shared" si="2"/>
        <v>0</v>
      </c>
      <c r="S157" s="167">
        <v>0</v>
      </c>
      <c r="T157" s="16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9" t="s">
        <v>139</v>
      </c>
      <c r="AT157" s="169" t="s">
        <v>117</v>
      </c>
      <c r="AU157" s="169" t="s">
        <v>79</v>
      </c>
      <c r="AY157" s="14" t="s">
        <v>115</v>
      </c>
      <c r="BE157" s="170">
        <f t="shared" si="4"/>
        <v>0</v>
      </c>
      <c r="BF157" s="170">
        <f t="shared" si="5"/>
        <v>0</v>
      </c>
      <c r="BG157" s="170">
        <f t="shared" si="6"/>
        <v>0</v>
      </c>
      <c r="BH157" s="170">
        <f t="shared" si="7"/>
        <v>0</v>
      </c>
      <c r="BI157" s="170">
        <f t="shared" si="8"/>
        <v>0</v>
      </c>
      <c r="BJ157" s="14" t="s">
        <v>79</v>
      </c>
      <c r="BK157" s="170">
        <f t="shared" si="9"/>
        <v>0</v>
      </c>
      <c r="BL157" s="14" t="s">
        <v>139</v>
      </c>
      <c r="BM157" s="169" t="s">
        <v>245</v>
      </c>
    </row>
    <row r="158" spans="1:65" s="2" customFormat="1" ht="24" customHeight="1">
      <c r="A158" s="29"/>
      <c r="B158" s="156"/>
      <c r="C158" s="171" t="s">
        <v>246</v>
      </c>
      <c r="D158" s="171" t="s">
        <v>124</v>
      </c>
      <c r="E158" s="172" t="s">
        <v>247</v>
      </c>
      <c r="F158" s="173" t="s">
        <v>248</v>
      </c>
      <c r="G158" s="174" t="s">
        <v>249</v>
      </c>
      <c r="H158" s="175">
        <v>1</v>
      </c>
      <c r="I158" s="176"/>
      <c r="J158" s="177">
        <f t="shared" si="0"/>
        <v>0</v>
      </c>
      <c r="K158" s="178"/>
      <c r="L158" s="179"/>
      <c r="M158" s="180" t="s">
        <v>1</v>
      </c>
      <c r="N158" s="181" t="s">
        <v>36</v>
      </c>
      <c r="O158" s="55"/>
      <c r="P158" s="167">
        <f t="shared" si="1"/>
        <v>0</v>
      </c>
      <c r="Q158" s="167">
        <v>0</v>
      </c>
      <c r="R158" s="167">
        <f t="shared" si="2"/>
        <v>0</v>
      </c>
      <c r="S158" s="167">
        <v>0</v>
      </c>
      <c r="T158" s="168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9" t="s">
        <v>139</v>
      </c>
      <c r="AT158" s="169" t="s">
        <v>124</v>
      </c>
      <c r="AU158" s="169" t="s">
        <v>79</v>
      </c>
      <c r="AY158" s="14" t="s">
        <v>115</v>
      </c>
      <c r="BE158" s="170">
        <f t="shared" si="4"/>
        <v>0</v>
      </c>
      <c r="BF158" s="170">
        <f t="shared" si="5"/>
        <v>0</v>
      </c>
      <c r="BG158" s="170">
        <f t="shared" si="6"/>
        <v>0</v>
      </c>
      <c r="BH158" s="170">
        <f t="shared" si="7"/>
        <v>0</v>
      </c>
      <c r="BI158" s="170">
        <f t="shared" si="8"/>
        <v>0</v>
      </c>
      <c r="BJ158" s="14" t="s">
        <v>79</v>
      </c>
      <c r="BK158" s="170">
        <f t="shared" si="9"/>
        <v>0</v>
      </c>
      <c r="BL158" s="14" t="s">
        <v>139</v>
      </c>
      <c r="BM158" s="169" t="s">
        <v>250</v>
      </c>
    </row>
    <row r="159" spans="1:65" s="2" customFormat="1" ht="16.5" customHeight="1">
      <c r="A159" s="29"/>
      <c r="B159" s="156"/>
      <c r="C159" s="157" t="s">
        <v>251</v>
      </c>
      <c r="D159" s="157" t="s">
        <v>117</v>
      </c>
      <c r="E159" s="158" t="s">
        <v>252</v>
      </c>
      <c r="F159" s="159" t="s">
        <v>253</v>
      </c>
      <c r="G159" s="160" t="s">
        <v>120</v>
      </c>
      <c r="H159" s="161">
        <v>6</v>
      </c>
      <c r="I159" s="162"/>
      <c r="J159" s="163">
        <f t="shared" si="0"/>
        <v>0</v>
      </c>
      <c r="K159" s="164"/>
      <c r="L159" s="30"/>
      <c r="M159" s="165" t="s">
        <v>1</v>
      </c>
      <c r="N159" s="166" t="s">
        <v>36</v>
      </c>
      <c r="O159" s="55"/>
      <c r="P159" s="167">
        <f t="shared" si="1"/>
        <v>0</v>
      </c>
      <c r="Q159" s="167">
        <v>0</v>
      </c>
      <c r="R159" s="167">
        <f t="shared" si="2"/>
        <v>0</v>
      </c>
      <c r="S159" s="167">
        <v>0</v>
      </c>
      <c r="T159" s="168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9" t="s">
        <v>139</v>
      </c>
      <c r="AT159" s="169" t="s">
        <v>117</v>
      </c>
      <c r="AU159" s="169" t="s">
        <v>79</v>
      </c>
      <c r="AY159" s="14" t="s">
        <v>115</v>
      </c>
      <c r="BE159" s="170">
        <f t="shared" si="4"/>
        <v>0</v>
      </c>
      <c r="BF159" s="170">
        <f t="shared" si="5"/>
        <v>0</v>
      </c>
      <c r="BG159" s="170">
        <f t="shared" si="6"/>
        <v>0</v>
      </c>
      <c r="BH159" s="170">
        <f t="shared" si="7"/>
        <v>0</v>
      </c>
      <c r="BI159" s="170">
        <f t="shared" si="8"/>
        <v>0</v>
      </c>
      <c r="BJ159" s="14" t="s">
        <v>79</v>
      </c>
      <c r="BK159" s="170">
        <f t="shared" si="9"/>
        <v>0</v>
      </c>
      <c r="BL159" s="14" t="s">
        <v>139</v>
      </c>
      <c r="BM159" s="169" t="s">
        <v>254</v>
      </c>
    </row>
    <row r="160" spans="1:65" s="2" customFormat="1" ht="24" customHeight="1">
      <c r="A160" s="29"/>
      <c r="B160" s="156"/>
      <c r="C160" s="157" t="s">
        <v>255</v>
      </c>
      <c r="D160" s="157" t="s">
        <v>117</v>
      </c>
      <c r="E160" s="158" t="s">
        <v>256</v>
      </c>
      <c r="F160" s="159" t="s">
        <v>257</v>
      </c>
      <c r="G160" s="160" t="s">
        <v>120</v>
      </c>
      <c r="H160" s="161">
        <v>6</v>
      </c>
      <c r="I160" s="162"/>
      <c r="J160" s="163">
        <f t="shared" si="0"/>
        <v>0</v>
      </c>
      <c r="K160" s="164"/>
      <c r="L160" s="30"/>
      <c r="M160" s="165" t="s">
        <v>1</v>
      </c>
      <c r="N160" s="166" t="s">
        <v>36</v>
      </c>
      <c r="O160" s="55"/>
      <c r="P160" s="167">
        <f t="shared" si="1"/>
        <v>0</v>
      </c>
      <c r="Q160" s="167">
        <v>0</v>
      </c>
      <c r="R160" s="167">
        <f t="shared" si="2"/>
        <v>0</v>
      </c>
      <c r="S160" s="167">
        <v>0</v>
      </c>
      <c r="T160" s="16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9" t="s">
        <v>139</v>
      </c>
      <c r="AT160" s="169" t="s">
        <v>117</v>
      </c>
      <c r="AU160" s="169" t="s">
        <v>79</v>
      </c>
      <c r="AY160" s="14" t="s">
        <v>115</v>
      </c>
      <c r="BE160" s="170">
        <f t="shared" si="4"/>
        <v>0</v>
      </c>
      <c r="BF160" s="170">
        <f t="shared" si="5"/>
        <v>0</v>
      </c>
      <c r="BG160" s="170">
        <f t="shared" si="6"/>
        <v>0</v>
      </c>
      <c r="BH160" s="170">
        <f t="shared" si="7"/>
        <v>0</v>
      </c>
      <c r="BI160" s="170">
        <f t="shared" si="8"/>
        <v>0</v>
      </c>
      <c r="BJ160" s="14" t="s">
        <v>79</v>
      </c>
      <c r="BK160" s="170">
        <f t="shared" si="9"/>
        <v>0</v>
      </c>
      <c r="BL160" s="14" t="s">
        <v>139</v>
      </c>
      <c r="BM160" s="169" t="s">
        <v>258</v>
      </c>
    </row>
    <row r="161" spans="1:65" s="2" customFormat="1" ht="24" customHeight="1">
      <c r="A161" s="29"/>
      <c r="B161" s="156"/>
      <c r="C161" s="157" t="s">
        <v>259</v>
      </c>
      <c r="D161" s="157" t="s">
        <v>117</v>
      </c>
      <c r="E161" s="158" t="s">
        <v>260</v>
      </c>
      <c r="F161" s="159" t="s">
        <v>261</v>
      </c>
      <c r="G161" s="160" t="s">
        <v>120</v>
      </c>
      <c r="H161" s="161">
        <v>6</v>
      </c>
      <c r="I161" s="162"/>
      <c r="J161" s="163">
        <f t="shared" si="0"/>
        <v>0</v>
      </c>
      <c r="K161" s="164"/>
      <c r="L161" s="30"/>
      <c r="M161" s="165" t="s">
        <v>1</v>
      </c>
      <c r="N161" s="166" t="s">
        <v>36</v>
      </c>
      <c r="O161" s="55"/>
      <c r="P161" s="167">
        <f t="shared" si="1"/>
        <v>0</v>
      </c>
      <c r="Q161" s="167">
        <v>0</v>
      </c>
      <c r="R161" s="167">
        <f t="shared" si="2"/>
        <v>0</v>
      </c>
      <c r="S161" s="167">
        <v>0</v>
      </c>
      <c r="T161" s="168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9" t="s">
        <v>139</v>
      </c>
      <c r="AT161" s="169" t="s">
        <v>117</v>
      </c>
      <c r="AU161" s="169" t="s">
        <v>79</v>
      </c>
      <c r="AY161" s="14" t="s">
        <v>115</v>
      </c>
      <c r="BE161" s="170">
        <f t="shared" si="4"/>
        <v>0</v>
      </c>
      <c r="BF161" s="170">
        <f t="shared" si="5"/>
        <v>0</v>
      </c>
      <c r="BG161" s="170">
        <f t="shared" si="6"/>
        <v>0</v>
      </c>
      <c r="BH161" s="170">
        <f t="shared" si="7"/>
        <v>0</v>
      </c>
      <c r="BI161" s="170">
        <f t="shared" si="8"/>
        <v>0</v>
      </c>
      <c r="BJ161" s="14" t="s">
        <v>79</v>
      </c>
      <c r="BK161" s="170">
        <f t="shared" si="9"/>
        <v>0</v>
      </c>
      <c r="BL161" s="14" t="s">
        <v>139</v>
      </c>
      <c r="BM161" s="169" t="s">
        <v>262</v>
      </c>
    </row>
    <row r="162" spans="1:65" s="2" customFormat="1" ht="16.5" customHeight="1">
      <c r="A162" s="29"/>
      <c r="B162" s="156"/>
      <c r="C162" s="157" t="s">
        <v>263</v>
      </c>
      <c r="D162" s="157" t="s">
        <v>117</v>
      </c>
      <c r="E162" s="158" t="s">
        <v>264</v>
      </c>
      <c r="F162" s="159" t="s">
        <v>265</v>
      </c>
      <c r="G162" s="160" t="s">
        <v>120</v>
      </c>
      <c r="H162" s="161">
        <v>10</v>
      </c>
      <c r="I162" s="162"/>
      <c r="J162" s="163">
        <f t="shared" si="0"/>
        <v>0</v>
      </c>
      <c r="K162" s="164"/>
      <c r="L162" s="30"/>
      <c r="M162" s="165" t="s">
        <v>1</v>
      </c>
      <c r="N162" s="166" t="s">
        <v>36</v>
      </c>
      <c r="O162" s="55"/>
      <c r="P162" s="167">
        <f t="shared" si="1"/>
        <v>0</v>
      </c>
      <c r="Q162" s="167">
        <v>0</v>
      </c>
      <c r="R162" s="167">
        <f t="shared" si="2"/>
        <v>0</v>
      </c>
      <c r="S162" s="167">
        <v>0</v>
      </c>
      <c r="T162" s="168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9" t="s">
        <v>139</v>
      </c>
      <c r="AT162" s="169" t="s">
        <v>117</v>
      </c>
      <c r="AU162" s="169" t="s">
        <v>79</v>
      </c>
      <c r="AY162" s="14" t="s">
        <v>115</v>
      </c>
      <c r="BE162" s="170">
        <f t="shared" si="4"/>
        <v>0</v>
      </c>
      <c r="BF162" s="170">
        <f t="shared" si="5"/>
        <v>0</v>
      </c>
      <c r="BG162" s="170">
        <f t="shared" si="6"/>
        <v>0</v>
      </c>
      <c r="BH162" s="170">
        <f t="shared" si="7"/>
        <v>0</v>
      </c>
      <c r="BI162" s="170">
        <f t="shared" si="8"/>
        <v>0</v>
      </c>
      <c r="BJ162" s="14" t="s">
        <v>79</v>
      </c>
      <c r="BK162" s="170">
        <f t="shared" si="9"/>
        <v>0</v>
      </c>
      <c r="BL162" s="14" t="s">
        <v>139</v>
      </c>
      <c r="BM162" s="169" t="s">
        <v>266</v>
      </c>
    </row>
    <row r="163" spans="1:65" s="2" customFormat="1" ht="36" customHeight="1">
      <c r="A163" s="29"/>
      <c r="B163" s="156"/>
      <c r="C163" s="157" t="s">
        <v>267</v>
      </c>
      <c r="D163" s="157" t="s">
        <v>117</v>
      </c>
      <c r="E163" s="158" t="s">
        <v>268</v>
      </c>
      <c r="F163" s="159" t="s">
        <v>269</v>
      </c>
      <c r="G163" s="160" t="s">
        <v>120</v>
      </c>
      <c r="H163" s="161">
        <v>1</v>
      </c>
      <c r="I163" s="162"/>
      <c r="J163" s="163">
        <f t="shared" si="0"/>
        <v>0</v>
      </c>
      <c r="K163" s="164"/>
      <c r="L163" s="30"/>
      <c r="M163" s="165" t="s">
        <v>1</v>
      </c>
      <c r="N163" s="166" t="s">
        <v>36</v>
      </c>
      <c r="O163" s="55"/>
      <c r="P163" s="167">
        <f t="shared" si="1"/>
        <v>0</v>
      </c>
      <c r="Q163" s="167">
        <v>0</v>
      </c>
      <c r="R163" s="167">
        <f t="shared" si="2"/>
        <v>0</v>
      </c>
      <c r="S163" s="167">
        <v>0</v>
      </c>
      <c r="T163" s="168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9" t="s">
        <v>139</v>
      </c>
      <c r="AT163" s="169" t="s">
        <v>117</v>
      </c>
      <c r="AU163" s="169" t="s">
        <v>79</v>
      </c>
      <c r="AY163" s="14" t="s">
        <v>115</v>
      </c>
      <c r="BE163" s="170">
        <f t="shared" si="4"/>
        <v>0</v>
      </c>
      <c r="BF163" s="170">
        <f t="shared" si="5"/>
        <v>0</v>
      </c>
      <c r="BG163" s="170">
        <f t="shared" si="6"/>
        <v>0</v>
      </c>
      <c r="BH163" s="170">
        <f t="shared" si="7"/>
        <v>0</v>
      </c>
      <c r="BI163" s="170">
        <f t="shared" si="8"/>
        <v>0</v>
      </c>
      <c r="BJ163" s="14" t="s">
        <v>79</v>
      </c>
      <c r="BK163" s="170">
        <f t="shared" si="9"/>
        <v>0</v>
      </c>
      <c r="BL163" s="14" t="s">
        <v>139</v>
      </c>
      <c r="BM163" s="169" t="s">
        <v>270</v>
      </c>
    </row>
    <row r="164" spans="1:65" s="2" customFormat="1" ht="24" customHeight="1">
      <c r="A164" s="29"/>
      <c r="B164" s="156"/>
      <c r="C164" s="157" t="s">
        <v>271</v>
      </c>
      <c r="D164" s="157" t="s">
        <v>117</v>
      </c>
      <c r="E164" s="158" t="s">
        <v>272</v>
      </c>
      <c r="F164" s="159" t="s">
        <v>273</v>
      </c>
      <c r="G164" s="160" t="s">
        <v>120</v>
      </c>
      <c r="H164" s="161">
        <v>1</v>
      </c>
      <c r="I164" s="162"/>
      <c r="J164" s="163">
        <f t="shared" si="0"/>
        <v>0</v>
      </c>
      <c r="K164" s="164"/>
      <c r="L164" s="30"/>
      <c r="M164" s="165" t="s">
        <v>1</v>
      </c>
      <c r="N164" s="166" t="s">
        <v>36</v>
      </c>
      <c r="O164" s="55"/>
      <c r="P164" s="167">
        <f t="shared" si="1"/>
        <v>0</v>
      </c>
      <c r="Q164" s="167">
        <v>0</v>
      </c>
      <c r="R164" s="167">
        <f t="shared" si="2"/>
        <v>0</v>
      </c>
      <c r="S164" s="167">
        <v>0</v>
      </c>
      <c r="T164" s="168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9" t="s">
        <v>139</v>
      </c>
      <c r="AT164" s="169" t="s">
        <v>117</v>
      </c>
      <c r="AU164" s="169" t="s">
        <v>79</v>
      </c>
      <c r="AY164" s="14" t="s">
        <v>115</v>
      </c>
      <c r="BE164" s="170">
        <f t="shared" si="4"/>
        <v>0</v>
      </c>
      <c r="BF164" s="170">
        <f t="shared" si="5"/>
        <v>0</v>
      </c>
      <c r="BG164" s="170">
        <f t="shared" si="6"/>
        <v>0</v>
      </c>
      <c r="BH164" s="170">
        <f t="shared" si="7"/>
        <v>0</v>
      </c>
      <c r="BI164" s="170">
        <f t="shared" si="8"/>
        <v>0</v>
      </c>
      <c r="BJ164" s="14" t="s">
        <v>79</v>
      </c>
      <c r="BK164" s="170">
        <f t="shared" si="9"/>
        <v>0</v>
      </c>
      <c r="BL164" s="14" t="s">
        <v>139</v>
      </c>
      <c r="BM164" s="169" t="s">
        <v>274</v>
      </c>
    </row>
    <row r="165" spans="1:65" s="2" customFormat="1" ht="48" customHeight="1">
      <c r="A165" s="29"/>
      <c r="B165" s="156"/>
      <c r="C165" s="157" t="s">
        <v>275</v>
      </c>
      <c r="D165" s="157" t="s">
        <v>117</v>
      </c>
      <c r="E165" s="158" t="s">
        <v>276</v>
      </c>
      <c r="F165" s="159" t="s">
        <v>277</v>
      </c>
      <c r="G165" s="160" t="s">
        <v>120</v>
      </c>
      <c r="H165" s="161">
        <v>1</v>
      </c>
      <c r="I165" s="162"/>
      <c r="J165" s="163">
        <f t="shared" si="0"/>
        <v>0</v>
      </c>
      <c r="K165" s="164"/>
      <c r="L165" s="30"/>
      <c r="M165" s="165" t="s">
        <v>1</v>
      </c>
      <c r="N165" s="166" t="s">
        <v>36</v>
      </c>
      <c r="O165" s="55"/>
      <c r="P165" s="167">
        <f t="shared" si="1"/>
        <v>0</v>
      </c>
      <c r="Q165" s="167">
        <v>0</v>
      </c>
      <c r="R165" s="167">
        <f t="shared" si="2"/>
        <v>0</v>
      </c>
      <c r="S165" s="167">
        <v>0</v>
      </c>
      <c r="T165" s="168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9" t="s">
        <v>139</v>
      </c>
      <c r="AT165" s="169" t="s">
        <v>117</v>
      </c>
      <c r="AU165" s="169" t="s">
        <v>79</v>
      </c>
      <c r="AY165" s="14" t="s">
        <v>115</v>
      </c>
      <c r="BE165" s="170">
        <f t="shared" si="4"/>
        <v>0</v>
      </c>
      <c r="BF165" s="170">
        <f t="shared" si="5"/>
        <v>0</v>
      </c>
      <c r="BG165" s="170">
        <f t="shared" si="6"/>
        <v>0</v>
      </c>
      <c r="BH165" s="170">
        <f t="shared" si="7"/>
        <v>0</v>
      </c>
      <c r="BI165" s="170">
        <f t="shared" si="8"/>
        <v>0</v>
      </c>
      <c r="BJ165" s="14" t="s">
        <v>79</v>
      </c>
      <c r="BK165" s="170">
        <f t="shared" si="9"/>
        <v>0</v>
      </c>
      <c r="BL165" s="14" t="s">
        <v>139</v>
      </c>
      <c r="BM165" s="169" t="s">
        <v>278</v>
      </c>
    </row>
    <row r="166" spans="1:65" s="2" customFormat="1" ht="48" customHeight="1">
      <c r="A166" s="29"/>
      <c r="B166" s="156"/>
      <c r="C166" s="157" t="s">
        <v>279</v>
      </c>
      <c r="D166" s="157" t="s">
        <v>117</v>
      </c>
      <c r="E166" s="158" t="s">
        <v>280</v>
      </c>
      <c r="F166" s="159" t="s">
        <v>281</v>
      </c>
      <c r="G166" s="160" t="s">
        <v>120</v>
      </c>
      <c r="H166" s="161">
        <v>1</v>
      </c>
      <c r="I166" s="162"/>
      <c r="J166" s="163">
        <f t="shared" si="0"/>
        <v>0</v>
      </c>
      <c r="K166" s="164"/>
      <c r="L166" s="30"/>
      <c r="M166" s="165" t="s">
        <v>1</v>
      </c>
      <c r="N166" s="166" t="s">
        <v>36</v>
      </c>
      <c r="O166" s="55"/>
      <c r="P166" s="167">
        <f t="shared" si="1"/>
        <v>0</v>
      </c>
      <c r="Q166" s="167">
        <v>0</v>
      </c>
      <c r="R166" s="167">
        <f t="shared" si="2"/>
        <v>0</v>
      </c>
      <c r="S166" s="167">
        <v>0</v>
      </c>
      <c r="T166" s="168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9" t="s">
        <v>139</v>
      </c>
      <c r="AT166" s="169" t="s">
        <v>117</v>
      </c>
      <c r="AU166" s="169" t="s">
        <v>79</v>
      </c>
      <c r="AY166" s="14" t="s">
        <v>115</v>
      </c>
      <c r="BE166" s="170">
        <f t="shared" si="4"/>
        <v>0</v>
      </c>
      <c r="BF166" s="170">
        <f t="shared" si="5"/>
        <v>0</v>
      </c>
      <c r="BG166" s="170">
        <f t="shared" si="6"/>
        <v>0</v>
      </c>
      <c r="BH166" s="170">
        <f t="shared" si="7"/>
        <v>0</v>
      </c>
      <c r="BI166" s="170">
        <f t="shared" si="8"/>
        <v>0</v>
      </c>
      <c r="BJ166" s="14" t="s">
        <v>79</v>
      </c>
      <c r="BK166" s="170">
        <f t="shared" si="9"/>
        <v>0</v>
      </c>
      <c r="BL166" s="14" t="s">
        <v>139</v>
      </c>
      <c r="BM166" s="169" t="s">
        <v>282</v>
      </c>
    </row>
    <row r="167" spans="1:65" s="2" customFormat="1" ht="24" customHeight="1">
      <c r="A167" s="29"/>
      <c r="B167" s="156"/>
      <c r="C167" s="171" t="s">
        <v>283</v>
      </c>
      <c r="D167" s="171" t="s">
        <v>124</v>
      </c>
      <c r="E167" s="172" t="s">
        <v>284</v>
      </c>
      <c r="F167" s="173" t="s">
        <v>285</v>
      </c>
      <c r="G167" s="174" t="s">
        <v>120</v>
      </c>
      <c r="H167" s="175">
        <v>10</v>
      </c>
      <c r="I167" s="176"/>
      <c r="J167" s="177">
        <f t="shared" si="0"/>
        <v>0</v>
      </c>
      <c r="K167" s="178"/>
      <c r="L167" s="179"/>
      <c r="M167" s="180" t="s">
        <v>1</v>
      </c>
      <c r="N167" s="181" t="s">
        <v>36</v>
      </c>
      <c r="O167" s="55"/>
      <c r="P167" s="167">
        <f t="shared" si="1"/>
        <v>0</v>
      </c>
      <c r="Q167" s="167">
        <v>0</v>
      </c>
      <c r="R167" s="167">
        <f t="shared" si="2"/>
        <v>0</v>
      </c>
      <c r="S167" s="167">
        <v>0</v>
      </c>
      <c r="T167" s="168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9" t="s">
        <v>139</v>
      </c>
      <c r="AT167" s="169" t="s">
        <v>124</v>
      </c>
      <c r="AU167" s="169" t="s">
        <v>79</v>
      </c>
      <c r="AY167" s="14" t="s">
        <v>115</v>
      </c>
      <c r="BE167" s="170">
        <f t="shared" si="4"/>
        <v>0</v>
      </c>
      <c r="BF167" s="170">
        <f t="shared" si="5"/>
        <v>0</v>
      </c>
      <c r="BG167" s="170">
        <f t="shared" si="6"/>
        <v>0</v>
      </c>
      <c r="BH167" s="170">
        <f t="shared" si="7"/>
        <v>0</v>
      </c>
      <c r="BI167" s="170">
        <f t="shared" si="8"/>
        <v>0</v>
      </c>
      <c r="BJ167" s="14" t="s">
        <v>79</v>
      </c>
      <c r="BK167" s="170">
        <f t="shared" si="9"/>
        <v>0</v>
      </c>
      <c r="BL167" s="14" t="s">
        <v>139</v>
      </c>
      <c r="BM167" s="169" t="s">
        <v>286</v>
      </c>
    </row>
    <row r="168" spans="1:65" s="2" customFormat="1" ht="24" customHeight="1">
      <c r="A168" s="29"/>
      <c r="B168" s="156"/>
      <c r="C168" s="157" t="s">
        <v>287</v>
      </c>
      <c r="D168" s="157" t="s">
        <v>117</v>
      </c>
      <c r="E168" s="158" t="s">
        <v>288</v>
      </c>
      <c r="F168" s="159" t="s">
        <v>289</v>
      </c>
      <c r="G168" s="160" t="s">
        <v>120</v>
      </c>
      <c r="H168" s="161">
        <v>10</v>
      </c>
      <c r="I168" s="162"/>
      <c r="J168" s="163">
        <f t="shared" si="0"/>
        <v>0</v>
      </c>
      <c r="K168" s="164"/>
      <c r="L168" s="30"/>
      <c r="M168" s="165" t="s">
        <v>1</v>
      </c>
      <c r="N168" s="166" t="s">
        <v>36</v>
      </c>
      <c r="O168" s="55"/>
      <c r="P168" s="167">
        <f t="shared" si="1"/>
        <v>0</v>
      </c>
      <c r="Q168" s="167">
        <v>0</v>
      </c>
      <c r="R168" s="167">
        <f t="shared" si="2"/>
        <v>0</v>
      </c>
      <c r="S168" s="167">
        <v>0</v>
      </c>
      <c r="T168" s="168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9" t="s">
        <v>139</v>
      </c>
      <c r="AT168" s="169" t="s">
        <v>117</v>
      </c>
      <c r="AU168" s="169" t="s">
        <v>79</v>
      </c>
      <c r="AY168" s="14" t="s">
        <v>115</v>
      </c>
      <c r="BE168" s="170">
        <f t="shared" si="4"/>
        <v>0</v>
      </c>
      <c r="BF168" s="170">
        <f t="shared" si="5"/>
        <v>0</v>
      </c>
      <c r="BG168" s="170">
        <f t="shared" si="6"/>
        <v>0</v>
      </c>
      <c r="BH168" s="170">
        <f t="shared" si="7"/>
        <v>0</v>
      </c>
      <c r="BI168" s="170">
        <f t="shared" si="8"/>
        <v>0</v>
      </c>
      <c r="BJ168" s="14" t="s">
        <v>79</v>
      </c>
      <c r="BK168" s="170">
        <f t="shared" si="9"/>
        <v>0</v>
      </c>
      <c r="BL168" s="14" t="s">
        <v>139</v>
      </c>
      <c r="BM168" s="169" t="s">
        <v>290</v>
      </c>
    </row>
    <row r="169" spans="1:65" s="2" customFormat="1" ht="24" customHeight="1">
      <c r="A169" s="29"/>
      <c r="B169" s="156"/>
      <c r="C169" s="157" t="s">
        <v>291</v>
      </c>
      <c r="D169" s="157" t="s">
        <v>117</v>
      </c>
      <c r="E169" s="158" t="s">
        <v>292</v>
      </c>
      <c r="F169" s="159" t="s">
        <v>293</v>
      </c>
      <c r="G169" s="160" t="s">
        <v>120</v>
      </c>
      <c r="H169" s="161">
        <v>10</v>
      </c>
      <c r="I169" s="162"/>
      <c r="J169" s="163">
        <f t="shared" si="0"/>
        <v>0</v>
      </c>
      <c r="K169" s="164"/>
      <c r="L169" s="30"/>
      <c r="M169" s="165" t="s">
        <v>1</v>
      </c>
      <c r="N169" s="166" t="s">
        <v>36</v>
      </c>
      <c r="O169" s="55"/>
      <c r="P169" s="167">
        <f t="shared" si="1"/>
        <v>0</v>
      </c>
      <c r="Q169" s="167">
        <v>0</v>
      </c>
      <c r="R169" s="167">
        <f t="shared" si="2"/>
        <v>0</v>
      </c>
      <c r="S169" s="167">
        <v>0</v>
      </c>
      <c r="T169" s="168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9" t="s">
        <v>224</v>
      </c>
      <c r="AT169" s="169" t="s">
        <v>117</v>
      </c>
      <c r="AU169" s="169" t="s">
        <v>79</v>
      </c>
      <c r="AY169" s="14" t="s">
        <v>115</v>
      </c>
      <c r="BE169" s="170">
        <f t="shared" si="4"/>
        <v>0</v>
      </c>
      <c r="BF169" s="170">
        <f t="shared" si="5"/>
        <v>0</v>
      </c>
      <c r="BG169" s="170">
        <f t="shared" si="6"/>
        <v>0</v>
      </c>
      <c r="BH169" s="170">
        <f t="shared" si="7"/>
        <v>0</v>
      </c>
      <c r="BI169" s="170">
        <f t="shared" si="8"/>
        <v>0</v>
      </c>
      <c r="BJ169" s="14" t="s">
        <v>79</v>
      </c>
      <c r="BK169" s="170">
        <f t="shared" si="9"/>
        <v>0</v>
      </c>
      <c r="BL169" s="14" t="s">
        <v>224</v>
      </c>
      <c r="BM169" s="169" t="s">
        <v>294</v>
      </c>
    </row>
    <row r="170" spans="1:65" s="2" customFormat="1" ht="16.5" customHeight="1">
      <c r="A170" s="29"/>
      <c r="B170" s="156"/>
      <c r="C170" s="157" t="s">
        <v>295</v>
      </c>
      <c r="D170" s="157" t="s">
        <v>117</v>
      </c>
      <c r="E170" s="158" t="s">
        <v>296</v>
      </c>
      <c r="F170" s="159" t="s">
        <v>297</v>
      </c>
      <c r="G170" s="160" t="s">
        <v>120</v>
      </c>
      <c r="H170" s="161">
        <v>10</v>
      </c>
      <c r="I170" s="162"/>
      <c r="J170" s="163">
        <f t="shared" si="0"/>
        <v>0</v>
      </c>
      <c r="K170" s="164"/>
      <c r="L170" s="30"/>
      <c r="M170" s="165" t="s">
        <v>1</v>
      </c>
      <c r="N170" s="166" t="s">
        <v>36</v>
      </c>
      <c r="O170" s="55"/>
      <c r="P170" s="167">
        <f t="shared" si="1"/>
        <v>0</v>
      </c>
      <c r="Q170" s="167">
        <v>0</v>
      </c>
      <c r="R170" s="167">
        <f t="shared" si="2"/>
        <v>0</v>
      </c>
      <c r="S170" s="167">
        <v>0</v>
      </c>
      <c r="T170" s="168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9" t="s">
        <v>224</v>
      </c>
      <c r="AT170" s="169" t="s">
        <v>117</v>
      </c>
      <c r="AU170" s="169" t="s">
        <v>79</v>
      </c>
      <c r="AY170" s="14" t="s">
        <v>115</v>
      </c>
      <c r="BE170" s="170">
        <f t="shared" si="4"/>
        <v>0</v>
      </c>
      <c r="BF170" s="170">
        <f t="shared" si="5"/>
        <v>0</v>
      </c>
      <c r="BG170" s="170">
        <f t="shared" si="6"/>
        <v>0</v>
      </c>
      <c r="BH170" s="170">
        <f t="shared" si="7"/>
        <v>0</v>
      </c>
      <c r="BI170" s="170">
        <f t="shared" si="8"/>
        <v>0</v>
      </c>
      <c r="BJ170" s="14" t="s">
        <v>79</v>
      </c>
      <c r="BK170" s="170">
        <f t="shared" si="9"/>
        <v>0</v>
      </c>
      <c r="BL170" s="14" t="s">
        <v>224</v>
      </c>
      <c r="BM170" s="169" t="s">
        <v>298</v>
      </c>
    </row>
    <row r="171" spans="1:65" s="2" customFormat="1" ht="16.5" customHeight="1">
      <c r="A171" s="29"/>
      <c r="B171" s="156"/>
      <c r="C171" s="157" t="s">
        <v>299</v>
      </c>
      <c r="D171" s="157" t="s">
        <v>117</v>
      </c>
      <c r="E171" s="158" t="s">
        <v>300</v>
      </c>
      <c r="F171" s="159" t="s">
        <v>301</v>
      </c>
      <c r="G171" s="160" t="s">
        <v>302</v>
      </c>
      <c r="H171" s="161">
        <v>12</v>
      </c>
      <c r="I171" s="162"/>
      <c r="J171" s="163">
        <f t="shared" si="0"/>
        <v>0</v>
      </c>
      <c r="K171" s="164"/>
      <c r="L171" s="30"/>
      <c r="M171" s="165" t="s">
        <v>1</v>
      </c>
      <c r="N171" s="166" t="s">
        <v>36</v>
      </c>
      <c r="O171" s="55"/>
      <c r="P171" s="167">
        <f t="shared" si="1"/>
        <v>0</v>
      </c>
      <c r="Q171" s="167">
        <v>0</v>
      </c>
      <c r="R171" s="167">
        <f t="shared" si="2"/>
        <v>0</v>
      </c>
      <c r="S171" s="167">
        <v>0</v>
      </c>
      <c r="T171" s="168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9" t="s">
        <v>224</v>
      </c>
      <c r="AT171" s="169" t="s">
        <v>117</v>
      </c>
      <c r="AU171" s="169" t="s">
        <v>79</v>
      </c>
      <c r="AY171" s="14" t="s">
        <v>115</v>
      </c>
      <c r="BE171" s="170">
        <f t="shared" si="4"/>
        <v>0</v>
      </c>
      <c r="BF171" s="170">
        <f t="shared" si="5"/>
        <v>0</v>
      </c>
      <c r="BG171" s="170">
        <f t="shared" si="6"/>
        <v>0</v>
      </c>
      <c r="BH171" s="170">
        <f t="shared" si="7"/>
        <v>0</v>
      </c>
      <c r="BI171" s="170">
        <f t="shared" si="8"/>
        <v>0</v>
      </c>
      <c r="BJ171" s="14" t="s">
        <v>79</v>
      </c>
      <c r="BK171" s="170">
        <f t="shared" si="9"/>
        <v>0</v>
      </c>
      <c r="BL171" s="14" t="s">
        <v>224</v>
      </c>
      <c r="BM171" s="169" t="s">
        <v>303</v>
      </c>
    </row>
    <row r="172" spans="1:65" s="2" customFormat="1" ht="29.25">
      <c r="A172" s="29"/>
      <c r="B172" s="30"/>
      <c r="C172" s="29"/>
      <c r="D172" s="182" t="s">
        <v>129</v>
      </c>
      <c r="E172" s="29"/>
      <c r="F172" s="183" t="s">
        <v>304</v>
      </c>
      <c r="G172" s="29"/>
      <c r="H172" s="29"/>
      <c r="I172" s="93"/>
      <c r="J172" s="29"/>
      <c r="K172" s="29"/>
      <c r="L172" s="30"/>
      <c r="M172" s="184"/>
      <c r="N172" s="185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129</v>
      </c>
      <c r="AU172" s="14" t="s">
        <v>79</v>
      </c>
    </row>
    <row r="173" spans="1:65" s="2" customFormat="1" ht="24" customHeight="1">
      <c r="A173" s="29"/>
      <c r="B173" s="156"/>
      <c r="C173" s="157" t="s">
        <v>305</v>
      </c>
      <c r="D173" s="157" t="s">
        <v>117</v>
      </c>
      <c r="E173" s="158" t="s">
        <v>306</v>
      </c>
      <c r="F173" s="159" t="s">
        <v>307</v>
      </c>
      <c r="G173" s="160" t="s">
        <v>302</v>
      </c>
      <c r="H173" s="161">
        <v>12</v>
      </c>
      <c r="I173" s="162"/>
      <c r="J173" s="163">
        <f>ROUND(I173*H173,2)</f>
        <v>0</v>
      </c>
      <c r="K173" s="164"/>
      <c r="L173" s="30"/>
      <c r="M173" s="165" t="s">
        <v>1</v>
      </c>
      <c r="N173" s="166" t="s">
        <v>36</v>
      </c>
      <c r="O173" s="55"/>
      <c r="P173" s="167">
        <f>O173*H173</f>
        <v>0</v>
      </c>
      <c r="Q173" s="167">
        <v>0</v>
      </c>
      <c r="R173" s="167">
        <f>Q173*H173</f>
        <v>0</v>
      </c>
      <c r="S173" s="167">
        <v>0</v>
      </c>
      <c r="T173" s="16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9" t="s">
        <v>139</v>
      </c>
      <c r="AT173" s="169" t="s">
        <v>117</v>
      </c>
      <c r="AU173" s="169" t="s">
        <v>79</v>
      </c>
      <c r="AY173" s="14" t="s">
        <v>115</v>
      </c>
      <c r="BE173" s="170">
        <f>IF(N173="základní",J173,0)</f>
        <v>0</v>
      </c>
      <c r="BF173" s="170">
        <f>IF(N173="snížená",J173,0)</f>
        <v>0</v>
      </c>
      <c r="BG173" s="170">
        <f>IF(N173="zákl. přenesená",J173,0)</f>
        <v>0</v>
      </c>
      <c r="BH173" s="170">
        <f>IF(N173="sníž. přenesená",J173,0)</f>
        <v>0</v>
      </c>
      <c r="BI173" s="170">
        <f>IF(N173="nulová",J173,0)</f>
        <v>0</v>
      </c>
      <c r="BJ173" s="14" t="s">
        <v>79</v>
      </c>
      <c r="BK173" s="170">
        <f>ROUND(I173*H173,2)</f>
        <v>0</v>
      </c>
      <c r="BL173" s="14" t="s">
        <v>139</v>
      </c>
      <c r="BM173" s="169" t="s">
        <v>308</v>
      </c>
    </row>
    <row r="174" spans="1:65" s="2" customFormat="1" ht="16.5" customHeight="1">
      <c r="A174" s="29"/>
      <c r="B174" s="156"/>
      <c r="C174" s="157" t="s">
        <v>309</v>
      </c>
      <c r="D174" s="157" t="s">
        <v>117</v>
      </c>
      <c r="E174" s="158" t="s">
        <v>310</v>
      </c>
      <c r="F174" s="159" t="s">
        <v>311</v>
      </c>
      <c r="G174" s="160" t="s">
        <v>302</v>
      </c>
      <c r="H174" s="161">
        <v>12</v>
      </c>
      <c r="I174" s="162"/>
      <c r="J174" s="163">
        <f>ROUND(I174*H174,2)</f>
        <v>0</v>
      </c>
      <c r="K174" s="164"/>
      <c r="L174" s="30"/>
      <c r="M174" s="165" t="s">
        <v>1</v>
      </c>
      <c r="N174" s="166" t="s">
        <v>36</v>
      </c>
      <c r="O174" s="55"/>
      <c r="P174" s="167">
        <f>O174*H174</f>
        <v>0</v>
      </c>
      <c r="Q174" s="167">
        <v>0</v>
      </c>
      <c r="R174" s="167">
        <f>Q174*H174</f>
        <v>0</v>
      </c>
      <c r="S174" s="167">
        <v>0</v>
      </c>
      <c r="T174" s="16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9" t="s">
        <v>139</v>
      </c>
      <c r="AT174" s="169" t="s">
        <v>117</v>
      </c>
      <c r="AU174" s="169" t="s">
        <v>79</v>
      </c>
      <c r="AY174" s="14" t="s">
        <v>115</v>
      </c>
      <c r="BE174" s="170">
        <f>IF(N174="základní",J174,0)</f>
        <v>0</v>
      </c>
      <c r="BF174" s="170">
        <f>IF(N174="snížená",J174,0)</f>
        <v>0</v>
      </c>
      <c r="BG174" s="170">
        <f>IF(N174="zákl. přenesená",J174,0)</f>
        <v>0</v>
      </c>
      <c r="BH174" s="170">
        <f>IF(N174="sníž. přenesená",J174,0)</f>
        <v>0</v>
      </c>
      <c r="BI174" s="170">
        <f>IF(N174="nulová",J174,0)</f>
        <v>0</v>
      </c>
      <c r="BJ174" s="14" t="s">
        <v>79</v>
      </c>
      <c r="BK174" s="170">
        <f>ROUND(I174*H174,2)</f>
        <v>0</v>
      </c>
      <c r="BL174" s="14" t="s">
        <v>139</v>
      </c>
      <c r="BM174" s="169" t="s">
        <v>312</v>
      </c>
    </row>
    <row r="175" spans="1:65" s="2" customFormat="1" ht="16.5" customHeight="1">
      <c r="A175" s="29"/>
      <c r="B175" s="156"/>
      <c r="C175" s="157" t="s">
        <v>313</v>
      </c>
      <c r="D175" s="157" t="s">
        <v>117</v>
      </c>
      <c r="E175" s="158" t="s">
        <v>314</v>
      </c>
      <c r="F175" s="159" t="s">
        <v>315</v>
      </c>
      <c r="G175" s="160" t="s">
        <v>302</v>
      </c>
      <c r="H175" s="161">
        <v>5</v>
      </c>
      <c r="I175" s="162"/>
      <c r="J175" s="163">
        <f>ROUND(I175*H175,2)</f>
        <v>0</v>
      </c>
      <c r="K175" s="164"/>
      <c r="L175" s="30"/>
      <c r="M175" s="165" t="s">
        <v>1</v>
      </c>
      <c r="N175" s="166" t="s">
        <v>36</v>
      </c>
      <c r="O175" s="55"/>
      <c r="P175" s="167">
        <f>O175*H175</f>
        <v>0</v>
      </c>
      <c r="Q175" s="167">
        <v>0</v>
      </c>
      <c r="R175" s="167">
        <f>Q175*H175</f>
        <v>0</v>
      </c>
      <c r="S175" s="167">
        <v>0</v>
      </c>
      <c r="T175" s="16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9" t="s">
        <v>139</v>
      </c>
      <c r="AT175" s="169" t="s">
        <v>117</v>
      </c>
      <c r="AU175" s="169" t="s">
        <v>79</v>
      </c>
      <c r="AY175" s="14" t="s">
        <v>115</v>
      </c>
      <c r="BE175" s="170">
        <f>IF(N175="základní",J175,0)</f>
        <v>0</v>
      </c>
      <c r="BF175" s="170">
        <f>IF(N175="snížená",J175,0)</f>
        <v>0</v>
      </c>
      <c r="BG175" s="170">
        <f>IF(N175="zákl. přenesená",J175,0)</f>
        <v>0</v>
      </c>
      <c r="BH175" s="170">
        <f>IF(N175="sníž. přenesená",J175,0)</f>
        <v>0</v>
      </c>
      <c r="BI175" s="170">
        <f>IF(N175="nulová",J175,0)</f>
        <v>0</v>
      </c>
      <c r="BJ175" s="14" t="s">
        <v>79</v>
      </c>
      <c r="BK175" s="170">
        <f>ROUND(I175*H175,2)</f>
        <v>0</v>
      </c>
      <c r="BL175" s="14" t="s">
        <v>139</v>
      </c>
      <c r="BM175" s="169" t="s">
        <v>316</v>
      </c>
    </row>
    <row r="176" spans="1:65" s="2" customFormat="1" ht="24" customHeight="1">
      <c r="A176" s="29"/>
      <c r="B176" s="156"/>
      <c r="C176" s="157" t="s">
        <v>317</v>
      </c>
      <c r="D176" s="157" t="s">
        <v>117</v>
      </c>
      <c r="E176" s="158" t="s">
        <v>318</v>
      </c>
      <c r="F176" s="159" t="s">
        <v>319</v>
      </c>
      <c r="G176" s="160" t="s">
        <v>120</v>
      </c>
      <c r="H176" s="161">
        <v>10</v>
      </c>
      <c r="I176" s="162"/>
      <c r="J176" s="163">
        <f>ROUND(I176*H176,2)</f>
        <v>0</v>
      </c>
      <c r="K176" s="164"/>
      <c r="L176" s="30"/>
      <c r="M176" s="165" t="s">
        <v>1</v>
      </c>
      <c r="N176" s="166" t="s">
        <v>36</v>
      </c>
      <c r="O176" s="55"/>
      <c r="P176" s="167">
        <f>O176*H176</f>
        <v>0</v>
      </c>
      <c r="Q176" s="167">
        <v>0</v>
      </c>
      <c r="R176" s="167">
        <f>Q176*H176</f>
        <v>0</v>
      </c>
      <c r="S176" s="167">
        <v>0</v>
      </c>
      <c r="T176" s="16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9" t="s">
        <v>139</v>
      </c>
      <c r="AT176" s="169" t="s">
        <v>117</v>
      </c>
      <c r="AU176" s="169" t="s">
        <v>79</v>
      </c>
      <c r="AY176" s="14" t="s">
        <v>115</v>
      </c>
      <c r="BE176" s="170">
        <f>IF(N176="základní",J176,0)</f>
        <v>0</v>
      </c>
      <c r="BF176" s="170">
        <f>IF(N176="snížená",J176,0)</f>
        <v>0</v>
      </c>
      <c r="BG176" s="170">
        <f>IF(N176="zákl. přenesená",J176,0)</f>
        <v>0</v>
      </c>
      <c r="BH176" s="170">
        <f>IF(N176="sníž. přenesená",J176,0)</f>
        <v>0</v>
      </c>
      <c r="BI176" s="170">
        <f>IF(N176="nulová",J176,0)</f>
        <v>0</v>
      </c>
      <c r="BJ176" s="14" t="s">
        <v>79</v>
      </c>
      <c r="BK176" s="170">
        <f>ROUND(I176*H176,2)</f>
        <v>0</v>
      </c>
      <c r="BL176" s="14" t="s">
        <v>139</v>
      </c>
      <c r="BM176" s="169" t="s">
        <v>320</v>
      </c>
    </row>
    <row r="177" spans="1:65" s="2" customFormat="1" ht="24" customHeight="1">
      <c r="A177" s="29"/>
      <c r="B177" s="156"/>
      <c r="C177" s="157" t="s">
        <v>321</v>
      </c>
      <c r="D177" s="157" t="s">
        <v>117</v>
      </c>
      <c r="E177" s="158" t="s">
        <v>322</v>
      </c>
      <c r="F177" s="159" t="s">
        <v>323</v>
      </c>
      <c r="G177" s="160" t="s">
        <v>120</v>
      </c>
      <c r="H177" s="161">
        <v>3</v>
      </c>
      <c r="I177" s="162"/>
      <c r="J177" s="163">
        <f>ROUND(I177*H177,2)</f>
        <v>0</v>
      </c>
      <c r="K177" s="164"/>
      <c r="L177" s="30"/>
      <c r="M177" s="165" t="s">
        <v>1</v>
      </c>
      <c r="N177" s="166" t="s">
        <v>36</v>
      </c>
      <c r="O177" s="55"/>
      <c r="P177" s="167">
        <f>O177*H177</f>
        <v>0</v>
      </c>
      <c r="Q177" s="167">
        <v>0</v>
      </c>
      <c r="R177" s="167">
        <f>Q177*H177</f>
        <v>0</v>
      </c>
      <c r="S177" s="167">
        <v>0</v>
      </c>
      <c r="T177" s="16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9" t="s">
        <v>139</v>
      </c>
      <c r="AT177" s="169" t="s">
        <v>117</v>
      </c>
      <c r="AU177" s="169" t="s">
        <v>79</v>
      </c>
      <c r="AY177" s="14" t="s">
        <v>115</v>
      </c>
      <c r="BE177" s="170">
        <f>IF(N177="základní",J177,0)</f>
        <v>0</v>
      </c>
      <c r="BF177" s="170">
        <f>IF(N177="snížená",J177,0)</f>
        <v>0</v>
      </c>
      <c r="BG177" s="170">
        <f>IF(N177="zákl. přenesená",J177,0)</f>
        <v>0</v>
      </c>
      <c r="BH177" s="170">
        <f>IF(N177="sníž. přenesená",J177,0)</f>
        <v>0</v>
      </c>
      <c r="BI177" s="170">
        <f>IF(N177="nulová",J177,0)</f>
        <v>0</v>
      </c>
      <c r="BJ177" s="14" t="s">
        <v>79</v>
      </c>
      <c r="BK177" s="170">
        <f>ROUND(I177*H177,2)</f>
        <v>0</v>
      </c>
      <c r="BL177" s="14" t="s">
        <v>139</v>
      </c>
      <c r="BM177" s="169" t="s">
        <v>324</v>
      </c>
    </row>
    <row r="178" spans="1:65" s="2" customFormat="1" ht="19.5">
      <c r="A178" s="29"/>
      <c r="B178" s="30"/>
      <c r="C178" s="29"/>
      <c r="D178" s="182" t="s">
        <v>129</v>
      </c>
      <c r="E178" s="29"/>
      <c r="F178" s="183" t="s">
        <v>325</v>
      </c>
      <c r="G178" s="29"/>
      <c r="H178" s="29"/>
      <c r="I178" s="93"/>
      <c r="J178" s="29"/>
      <c r="K178" s="29"/>
      <c r="L178" s="30"/>
      <c r="M178" s="184"/>
      <c r="N178" s="185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129</v>
      </c>
      <c r="AU178" s="14" t="s">
        <v>79</v>
      </c>
    </row>
    <row r="179" spans="1:65" s="2" customFormat="1" ht="24" customHeight="1">
      <c r="A179" s="29"/>
      <c r="B179" s="156"/>
      <c r="C179" s="171" t="s">
        <v>326</v>
      </c>
      <c r="D179" s="171" t="s">
        <v>124</v>
      </c>
      <c r="E179" s="172" t="s">
        <v>327</v>
      </c>
      <c r="F179" s="173" t="s">
        <v>328</v>
      </c>
      <c r="G179" s="174" t="s">
        <v>120</v>
      </c>
      <c r="H179" s="175">
        <v>4</v>
      </c>
      <c r="I179" s="176"/>
      <c r="J179" s="177">
        <f>ROUND(I179*H179,2)</f>
        <v>0</v>
      </c>
      <c r="K179" s="178"/>
      <c r="L179" s="179"/>
      <c r="M179" s="180" t="s">
        <v>1</v>
      </c>
      <c r="N179" s="181" t="s">
        <v>36</v>
      </c>
      <c r="O179" s="55"/>
      <c r="P179" s="167">
        <f>O179*H179</f>
        <v>0</v>
      </c>
      <c r="Q179" s="167">
        <v>0</v>
      </c>
      <c r="R179" s="167">
        <f>Q179*H179</f>
        <v>0</v>
      </c>
      <c r="S179" s="167">
        <v>0</v>
      </c>
      <c r="T179" s="16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9" t="s">
        <v>139</v>
      </c>
      <c r="AT179" s="169" t="s">
        <v>124</v>
      </c>
      <c r="AU179" s="169" t="s">
        <v>79</v>
      </c>
      <c r="AY179" s="14" t="s">
        <v>115</v>
      </c>
      <c r="BE179" s="170">
        <f>IF(N179="základní",J179,0)</f>
        <v>0</v>
      </c>
      <c r="BF179" s="170">
        <f>IF(N179="snížená",J179,0)</f>
        <v>0</v>
      </c>
      <c r="BG179" s="170">
        <f>IF(N179="zákl. přenesená",J179,0)</f>
        <v>0</v>
      </c>
      <c r="BH179" s="170">
        <f>IF(N179="sníž. přenesená",J179,0)</f>
        <v>0</v>
      </c>
      <c r="BI179" s="170">
        <f>IF(N179="nulová",J179,0)</f>
        <v>0</v>
      </c>
      <c r="BJ179" s="14" t="s">
        <v>79</v>
      </c>
      <c r="BK179" s="170">
        <f>ROUND(I179*H179,2)</f>
        <v>0</v>
      </c>
      <c r="BL179" s="14" t="s">
        <v>139</v>
      </c>
      <c r="BM179" s="169" t="s">
        <v>329</v>
      </c>
    </row>
    <row r="180" spans="1:65" s="2" customFormat="1" ht="19.5">
      <c r="A180" s="29"/>
      <c r="B180" s="30"/>
      <c r="C180" s="29"/>
      <c r="D180" s="182" t="s">
        <v>129</v>
      </c>
      <c r="E180" s="29"/>
      <c r="F180" s="183" t="s">
        <v>330</v>
      </c>
      <c r="G180" s="29"/>
      <c r="H180" s="29"/>
      <c r="I180" s="93"/>
      <c r="J180" s="29"/>
      <c r="K180" s="29"/>
      <c r="L180" s="30"/>
      <c r="M180" s="184"/>
      <c r="N180" s="185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129</v>
      </c>
      <c r="AU180" s="14" t="s">
        <v>79</v>
      </c>
    </row>
    <row r="181" spans="1:65" s="2" customFormat="1" ht="24" customHeight="1">
      <c r="A181" s="29"/>
      <c r="B181" s="156"/>
      <c r="C181" s="157" t="s">
        <v>331</v>
      </c>
      <c r="D181" s="157" t="s">
        <v>117</v>
      </c>
      <c r="E181" s="158" t="s">
        <v>332</v>
      </c>
      <c r="F181" s="159" t="s">
        <v>333</v>
      </c>
      <c r="G181" s="160" t="s">
        <v>120</v>
      </c>
      <c r="H181" s="161">
        <v>1</v>
      </c>
      <c r="I181" s="162"/>
      <c r="J181" s="163">
        <f>ROUND(I181*H181,2)</f>
        <v>0</v>
      </c>
      <c r="K181" s="164"/>
      <c r="L181" s="30"/>
      <c r="M181" s="165" t="s">
        <v>1</v>
      </c>
      <c r="N181" s="166" t="s">
        <v>36</v>
      </c>
      <c r="O181" s="55"/>
      <c r="P181" s="167">
        <f>O181*H181</f>
        <v>0</v>
      </c>
      <c r="Q181" s="167">
        <v>0</v>
      </c>
      <c r="R181" s="167">
        <f>Q181*H181</f>
        <v>0</v>
      </c>
      <c r="S181" s="167">
        <v>0</v>
      </c>
      <c r="T181" s="16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9" t="s">
        <v>121</v>
      </c>
      <c r="AT181" s="169" t="s">
        <v>117</v>
      </c>
      <c r="AU181" s="169" t="s">
        <v>79</v>
      </c>
      <c r="AY181" s="14" t="s">
        <v>115</v>
      </c>
      <c r="BE181" s="170">
        <f>IF(N181="základní",J181,0)</f>
        <v>0</v>
      </c>
      <c r="BF181" s="170">
        <f>IF(N181="snížená",J181,0)</f>
        <v>0</v>
      </c>
      <c r="BG181" s="170">
        <f>IF(N181="zákl. přenesená",J181,0)</f>
        <v>0</v>
      </c>
      <c r="BH181" s="170">
        <f>IF(N181="sníž. přenesená",J181,0)</f>
        <v>0</v>
      </c>
      <c r="BI181" s="170">
        <f>IF(N181="nulová",J181,0)</f>
        <v>0</v>
      </c>
      <c r="BJ181" s="14" t="s">
        <v>79</v>
      </c>
      <c r="BK181" s="170">
        <f>ROUND(I181*H181,2)</f>
        <v>0</v>
      </c>
      <c r="BL181" s="14" t="s">
        <v>121</v>
      </c>
      <c r="BM181" s="169" t="s">
        <v>334</v>
      </c>
    </row>
    <row r="182" spans="1:65" s="2" customFormat="1" ht="24" customHeight="1">
      <c r="A182" s="29"/>
      <c r="B182" s="156"/>
      <c r="C182" s="171" t="s">
        <v>335</v>
      </c>
      <c r="D182" s="171" t="s">
        <v>124</v>
      </c>
      <c r="E182" s="172" t="s">
        <v>336</v>
      </c>
      <c r="F182" s="173" t="s">
        <v>337</v>
      </c>
      <c r="G182" s="174" t="s">
        <v>120</v>
      </c>
      <c r="H182" s="175">
        <v>1</v>
      </c>
      <c r="I182" s="176"/>
      <c r="J182" s="177">
        <f>ROUND(I182*H182,2)</f>
        <v>0</v>
      </c>
      <c r="K182" s="178"/>
      <c r="L182" s="179"/>
      <c r="M182" s="180" t="s">
        <v>1</v>
      </c>
      <c r="N182" s="181" t="s">
        <v>36</v>
      </c>
      <c r="O182" s="55"/>
      <c r="P182" s="167">
        <f>O182*H182</f>
        <v>0</v>
      </c>
      <c r="Q182" s="167">
        <v>0</v>
      </c>
      <c r="R182" s="167">
        <f>Q182*H182</f>
        <v>0</v>
      </c>
      <c r="S182" s="167">
        <v>0</v>
      </c>
      <c r="T182" s="16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9" t="s">
        <v>127</v>
      </c>
      <c r="AT182" s="169" t="s">
        <v>124</v>
      </c>
      <c r="AU182" s="169" t="s">
        <v>79</v>
      </c>
      <c r="AY182" s="14" t="s">
        <v>115</v>
      </c>
      <c r="BE182" s="170">
        <f>IF(N182="základní",J182,0)</f>
        <v>0</v>
      </c>
      <c r="BF182" s="170">
        <f>IF(N182="snížená",J182,0)</f>
        <v>0</v>
      </c>
      <c r="BG182" s="170">
        <f>IF(N182="zákl. přenesená",J182,0)</f>
        <v>0</v>
      </c>
      <c r="BH182" s="170">
        <f>IF(N182="sníž. přenesená",J182,0)</f>
        <v>0</v>
      </c>
      <c r="BI182" s="170">
        <f>IF(N182="nulová",J182,0)</f>
        <v>0</v>
      </c>
      <c r="BJ182" s="14" t="s">
        <v>79</v>
      </c>
      <c r="BK182" s="170">
        <f>ROUND(I182*H182,2)</f>
        <v>0</v>
      </c>
      <c r="BL182" s="14" t="s">
        <v>127</v>
      </c>
      <c r="BM182" s="169" t="s">
        <v>338</v>
      </c>
    </row>
    <row r="183" spans="1:65" s="2" customFormat="1" ht="16.5" customHeight="1">
      <c r="A183" s="29"/>
      <c r="B183" s="156"/>
      <c r="C183" s="171" t="s">
        <v>339</v>
      </c>
      <c r="D183" s="171" t="s">
        <v>124</v>
      </c>
      <c r="E183" s="172" t="s">
        <v>340</v>
      </c>
      <c r="F183" s="173" t="s">
        <v>341</v>
      </c>
      <c r="G183" s="174" t="s">
        <v>120</v>
      </c>
      <c r="H183" s="175">
        <v>4</v>
      </c>
      <c r="I183" s="176"/>
      <c r="J183" s="177">
        <f>ROUND(I183*H183,2)</f>
        <v>0</v>
      </c>
      <c r="K183" s="178"/>
      <c r="L183" s="179"/>
      <c r="M183" s="180" t="s">
        <v>1</v>
      </c>
      <c r="N183" s="181" t="s">
        <v>36</v>
      </c>
      <c r="O183" s="55"/>
      <c r="P183" s="167">
        <f>O183*H183</f>
        <v>0</v>
      </c>
      <c r="Q183" s="167">
        <v>0</v>
      </c>
      <c r="R183" s="167">
        <f>Q183*H183</f>
        <v>0</v>
      </c>
      <c r="S183" s="167">
        <v>0</v>
      </c>
      <c r="T183" s="16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9" t="s">
        <v>223</v>
      </c>
      <c r="AT183" s="169" t="s">
        <v>124</v>
      </c>
      <c r="AU183" s="169" t="s">
        <v>79</v>
      </c>
      <c r="AY183" s="14" t="s">
        <v>115</v>
      </c>
      <c r="BE183" s="170">
        <f>IF(N183="základní",J183,0)</f>
        <v>0</v>
      </c>
      <c r="BF183" s="170">
        <f>IF(N183="snížená",J183,0)</f>
        <v>0</v>
      </c>
      <c r="BG183" s="170">
        <f>IF(N183="zákl. přenesená",J183,0)</f>
        <v>0</v>
      </c>
      <c r="BH183" s="170">
        <f>IF(N183="sníž. přenesená",J183,0)</f>
        <v>0</v>
      </c>
      <c r="BI183" s="170">
        <f>IF(N183="nulová",J183,0)</f>
        <v>0</v>
      </c>
      <c r="BJ183" s="14" t="s">
        <v>79</v>
      </c>
      <c r="BK183" s="170">
        <f>ROUND(I183*H183,2)</f>
        <v>0</v>
      </c>
      <c r="BL183" s="14" t="s">
        <v>224</v>
      </c>
      <c r="BM183" s="169" t="s">
        <v>342</v>
      </c>
    </row>
    <row r="184" spans="1:65" s="12" customFormat="1" ht="25.9" customHeight="1">
      <c r="B184" s="145"/>
      <c r="D184" s="146" t="s">
        <v>70</v>
      </c>
      <c r="E184" s="147" t="s">
        <v>343</v>
      </c>
      <c r="F184" s="147" t="s">
        <v>344</v>
      </c>
      <c r="I184" s="148"/>
      <c r="J184" s="149">
        <f>BK184</f>
        <v>0</v>
      </c>
      <c r="L184" s="145"/>
      <c r="M184" s="150"/>
      <c r="N184" s="151"/>
      <c r="O184" s="151"/>
      <c r="P184" s="152">
        <f>SUM(P185:P213)</f>
        <v>0</v>
      </c>
      <c r="Q184" s="151"/>
      <c r="R184" s="152">
        <f>SUM(R185:R213)</f>
        <v>0</v>
      </c>
      <c r="S184" s="151"/>
      <c r="T184" s="153">
        <f>SUM(T185:T213)</f>
        <v>0</v>
      </c>
      <c r="AR184" s="146" t="s">
        <v>224</v>
      </c>
      <c r="AT184" s="154" t="s">
        <v>70</v>
      </c>
      <c r="AU184" s="154" t="s">
        <v>71</v>
      </c>
      <c r="AY184" s="146" t="s">
        <v>115</v>
      </c>
      <c r="BK184" s="155">
        <f>SUM(BK185:BK213)</f>
        <v>0</v>
      </c>
    </row>
    <row r="185" spans="1:65" s="2" customFormat="1" ht="36" customHeight="1">
      <c r="A185" s="29"/>
      <c r="B185" s="156"/>
      <c r="C185" s="157" t="s">
        <v>345</v>
      </c>
      <c r="D185" s="157" t="s">
        <v>117</v>
      </c>
      <c r="E185" s="158" t="s">
        <v>346</v>
      </c>
      <c r="F185" s="159" t="s">
        <v>347</v>
      </c>
      <c r="G185" s="160" t="s">
        <v>120</v>
      </c>
      <c r="H185" s="161">
        <v>1</v>
      </c>
      <c r="I185" s="162"/>
      <c r="J185" s="163">
        <f>ROUND(I185*H185,2)</f>
        <v>0</v>
      </c>
      <c r="K185" s="164"/>
      <c r="L185" s="30"/>
      <c r="M185" s="165" t="s">
        <v>1</v>
      </c>
      <c r="N185" s="166" t="s">
        <v>36</v>
      </c>
      <c r="O185" s="55"/>
      <c r="P185" s="167">
        <f>O185*H185</f>
        <v>0</v>
      </c>
      <c r="Q185" s="167">
        <v>0</v>
      </c>
      <c r="R185" s="167">
        <f>Q185*H185</f>
        <v>0</v>
      </c>
      <c r="S185" s="167">
        <v>0</v>
      </c>
      <c r="T185" s="16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9" t="s">
        <v>121</v>
      </c>
      <c r="AT185" s="169" t="s">
        <v>117</v>
      </c>
      <c r="AU185" s="169" t="s">
        <v>79</v>
      </c>
      <c r="AY185" s="14" t="s">
        <v>115</v>
      </c>
      <c r="BE185" s="170">
        <f>IF(N185="základní",J185,0)</f>
        <v>0</v>
      </c>
      <c r="BF185" s="170">
        <f>IF(N185="snížená",J185,0)</f>
        <v>0</v>
      </c>
      <c r="BG185" s="170">
        <f>IF(N185="zákl. přenesená",J185,0)</f>
        <v>0</v>
      </c>
      <c r="BH185" s="170">
        <f>IF(N185="sníž. přenesená",J185,0)</f>
        <v>0</v>
      </c>
      <c r="BI185" s="170">
        <f>IF(N185="nulová",J185,0)</f>
        <v>0</v>
      </c>
      <c r="BJ185" s="14" t="s">
        <v>79</v>
      </c>
      <c r="BK185" s="170">
        <f>ROUND(I185*H185,2)</f>
        <v>0</v>
      </c>
      <c r="BL185" s="14" t="s">
        <v>121</v>
      </c>
      <c r="BM185" s="169" t="s">
        <v>348</v>
      </c>
    </row>
    <row r="186" spans="1:65" s="2" customFormat="1" ht="24" customHeight="1">
      <c r="A186" s="29"/>
      <c r="B186" s="156"/>
      <c r="C186" s="171" t="s">
        <v>349</v>
      </c>
      <c r="D186" s="171" t="s">
        <v>124</v>
      </c>
      <c r="E186" s="172" t="s">
        <v>350</v>
      </c>
      <c r="F186" s="173" t="s">
        <v>351</v>
      </c>
      <c r="G186" s="174" t="s">
        <v>120</v>
      </c>
      <c r="H186" s="175">
        <v>1</v>
      </c>
      <c r="I186" s="176"/>
      <c r="J186" s="177">
        <f>ROUND(I186*H186,2)</f>
        <v>0</v>
      </c>
      <c r="K186" s="178"/>
      <c r="L186" s="179"/>
      <c r="M186" s="180" t="s">
        <v>1</v>
      </c>
      <c r="N186" s="181" t="s">
        <v>36</v>
      </c>
      <c r="O186" s="55"/>
      <c r="P186" s="167">
        <f>O186*H186</f>
        <v>0</v>
      </c>
      <c r="Q186" s="167">
        <v>0</v>
      </c>
      <c r="R186" s="167">
        <f>Q186*H186</f>
        <v>0</v>
      </c>
      <c r="S186" s="167">
        <v>0</v>
      </c>
      <c r="T186" s="16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9" t="s">
        <v>121</v>
      </c>
      <c r="AT186" s="169" t="s">
        <v>124</v>
      </c>
      <c r="AU186" s="169" t="s">
        <v>79</v>
      </c>
      <c r="AY186" s="14" t="s">
        <v>115</v>
      </c>
      <c r="BE186" s="170">
        <f>IF(N186="základní",J186,0)</f>
        <v>0</v>
      </c>
      <c r="BF186" s="170">
        <f>IF(N186="snížená",J186,0)</f>
        <v>0</v>
      </c>
      <c r="BG186" s="170">
        <f>IF(N186="zákl. přenesená",J186,0)</f>
        <v>0</v>
      </c>
      <c r="BH186" s="170">
        <f>IF(N186="sníž. přenesená",J186,0)</f>
        <v>0</v>
      </c>
      <c r="BI186" s="170">
        <f>IF(N186="nulová",J186,0)</f>
        <v>0</v>
      </c>
      <c r="BJ186" s="14" t="s">
        <v>79</v>
      </c>
      <c r="BK186" s="170">
        <f>ROUND(I186*H186,2)</f>
        <v>0</v>
      </c>
      <c r="BL186" s="14" t="s">
        <v>121</v>
      </c>
      <c r="BM186" s="169" t="s">
        <v>352</v>
      </c>
    </row>
    <row r="187" spans="1:65" s="2" customFormat="1" ht="36" customHeight="1">
      <c r="A187" s="29"/>
      <c r="B187" s="156"/>
      <c r="C187" s="157" t="s">
        <v>353</v>
      </c>
      <c r="D187" s="157" t="s">
        <v>117</v>
      </c>
      <c r="E187" s="158" t="s">
        <v>354</v>
      </c>
      <c r="F187" s="159" t="s">
        <v>355</v>
      </c>
      <c r="G187" s="160" t="s">
        <v>120</v>
      </c>
      <c r="H187" s="161">
        <v>1</v>
      </c>
      <c r="I187" s="162"/>
      <c r="J187" s="163">
        <f>ROUND(I187*H187,2)</f>
        <v>0</v>
      </c>
      <c r="K187" s="164"/>
      <c r="L187" s="30"/>
      <c r="M187" s="165" t="s">
        <v>1</v>
      </c>
      <c r="N187" s="166" t="s">
        <v>36</v>
      </c>
      <c r="O187" s="55"/>
      <c r="P187" s="167">
        <f>O187*H187</f>
        <v>0</v>
      </c>
      <c r="Q187" s="167">
        <v>0</v>
      </c>
      <c r="R187" s="167">
        <f>Q187*H187</f>
        <v>0</v>
      </c>
      <c r="S187" s="167">
        <v>0</v>
      </c>
      <c r="T187" s="16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9" t="s">
        <v>121</v>
      </c>
      <c r="AT187" s="169" t="s">
        <v>117</v>
      </c>
      <c r="AU187" s="169" t="s">
        <v>79</v>
      </c>
      <c r="AY187" s="14" t="s">
        <v>115</v>
      </c>
      <c r="BE187" s="170">
        <f>IF(N187="základní",J187,0)</f>
        <v>0</v>
      </c>
      <c r="BF187" s="170">
        <f>IF(N187="snížená",J187,0)</f>
        <v>0</v>
      </c>
      <c r="BG187" s="170">
        <f>IF(N187="zákl. přenesená",J187,0)</f>
        <v>0</v>
      </c>
      <c r="BH187" s="170">
        <f>IF(N187="sníž. přenesená",J187,0)</f>
        <v>0</v>
      </c>
      <c r="BI187" s="170">
        <f>IF(N187="nulová",J187,0)</f>
        <v>0</v>
      </c>
      <c r="BJ187" s="14" t="s">
        <v>79</v>
      </c>
      <c r="BK187" s="170">
        <f>ROUND(I187*H187,2)</f>
        <v>0</v>
      </c>
      <c r="BL187" s="14" t="s">
        <v>121</v>
      </c>
      <c r="BM187" s="169" t="s">
        <v>356</v>
      </c>
    </row>
    <row r="188" spans="1:65" s="2" customFormat="1" ht="36" customHeight="1">
      <c r="A188" s="29"/>
      <c r="B188" s="156"/>
      <c r="C188" s="171" t="s">
        <v>357</v>
      </c>
      <c r="D188" s="171" t="s">
        <v>124</v>
      </c>
      <c r="E188" s="172" t="s">
        <v>358</v>
      </c>
      <c r="F188" s="173" t="s">
        <v>359</v>
      </c>
      <c r="G188" s="174" t="s">
        <v>120</v>
      </c>
      <c r="H188" s="175">
        <v>1</v>
      </c>
      <c r="I188" s="176"/>
      <c r="J188" s="177">
        <f>ROUND(I188*H188,2)</f>
        <v>0</v>
      </c>
      <c r="K188" s="178"/>
      <c r="L188" s="179"/>
      <c r="M188" s="180" t="s">
        <v>1</v>
      </c>
      <c r="N188" s="181" t="s">
        <v>36</v>
      </c>
      <c r="O188" s="55"/>
      <c r="P188" s="167">
        <f>O188*H188</f>
        <v>0</v>
      </c>
      <c r="Q188" s="167">
        <v>0</v>
      </c>
      <c r="R188" s="167">
        <f>Q188*H188</f>
        <v>0</v>
      </c>
      <c r="S188" s="167">
        <v>0</v>
      </c>
      <c r="T188" s="16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9" t="s">
        <v>223</v>
      </c>
      <c r="AT188" s="169" t="s">
        <v>124</v>
      </c>
      <c r="AU188" s="169" t="s">
        <v>79</v>
      </c>
      <c r="AY188" s="14" t="s">
        <v>115</v>
      </c>
      <c r="BE188" s="170">
        <f>IF(N188="základní",J188,0)</f>
        <v>0</v>
      </c>
      <c r="BF188" s="170">
        <f>IF(N188="snížená",J188,0)</f>
        <v>0</v>
      </c>
      <c r="BG188" s="170">
        <f>IF(N188="zákl. přenesená",J188,0)</f>
        <v>0</v>
      </c>
      <c r="BH188" s="170">
        <f>IF(N188="sníž. přenesená",J188,0)</f>
        <v>0</v>
      </c>
      <c r="BI188" s="170">
        <f>IF(N188="nulová",J188,0)</f>
        <v>0</v>
      </c>
      <c r="BJ188" s="14" t="s">
        <v>79</v>
      </c>
      <c r="BK188" s="170">
        <f>ROUND(I188*H188,2)</f>
        <v>0</v>
      </c>
      <c r="BL188" s="14" t="s">
        <v>224</v>
      </c>
      <c r="BM188" s="169" t="s">
        <v>360</v>
      </c>
    </row>
    <row r="189" spans="1:65" s="2" customFormat="1" ht="19.5">
      <c r="A189" s="29"/>
      <c r="B189" s="30"/>
      <c r="C189" s="29"/>
      <c r="D189" s="182" t="s">
        <v>129</v>
      </c>
      <c r="E189" s="29"/>
      <c r="F189" s="183" t="s">
        <v>361</v>
      </c>
      <c r="G189" s="29"/>
      <c r="H189" s="29"/>
      <c r="I189" s="93"/>
      <c r="J189" s="29"/>
      <c r="K189" s="29"/>
      <c r="L189" s="30"/>
      <c r="M189" s="184"/>
      <c r="N189" s="185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129</v>
      </c>
      <c r="AU189" s="14" t="s">
        <v>79</v>
      </c>
    </row>
    <row r="190" spans="1:65" s="2" customFormat="1" ht="24" customHeight="1">
      <c r="A190" s="29"/>
      <c r="B190" s="156"/>
      <c r="C190" s="157" t="s">
        <v>362</v>
      </c>
      <c r="D190" s="157" t="s">
        <v>117</v>
      </c>
      <c r="E190" s="158" t="s">
        <v>363</v>
      </c>
      <c r="F190" s="159" t="s">
        <v>364</v>
      </c>
      <c r="G190" s="160" t="s">
        <v>120</v>
      </c>
      <c r="H190" s="161">
        <v>2</v>
      </c>
      <c r="I190" s="162"/>
      <c r="J190" s="163">
        <f>ROUND(I190*H190,2)</f>
        <v>0</v>
      </c>
      <c r="K190" s="164"/>
      <c r="L190" s="30"/>
      <c r="M190" s="165" t="s">
        <v>1</v>
      </c>
      <c r="N190" s="166" t="s">
        <v>36</v>
      </c>
      <c r="O190" s="55"/>
      <c r="P190" s="167">
        <f>O190*H190</f>
        <v>0</v>
      </c>
      <c r="Q190" s="167">
        <v>0</v>
      </c>
      <c r="R190" s="167">
        <f>Q190*H190</f>
        <v>0</v>
      </c>
      <c r="S190" s="167">
        <v>0</v>
      </c>
      <c r="T190" s="16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9" t="s">
        <v>121</v>
      </c>
      <c r="AT190" s="169" t="s">
        <v>117</v>
      </c>
      <c r="AU190" s="169" t="s">
        <v>79</v>
      </c>
      <c r="AY190" s="14" t="s">
        <v>115</v>
      </c>
      <c r="BE190" s="170">
        <f>IF(N190="základní",J190,0)</f>
        <v>0</v>
      </c>
      <c r="BF190" s="170">
        <f>IF(N190="snížená",J190,0)</f>
        <v>0</v>
      </c>
      <c r="BG190" s="170">
        <f>IF(N190="zákl. přenesená",J190,0)</f>
        <v>0</v>
      </c>
      <c r="BH190" s="170">
        <f>IF(N190="sníž. přenesená",J190,0)</f>
        <v>0</v>
      </c>
      <c r="BI190" s="170">
        <f>IF(N190="nulová",J190,0)</f>
        <v>0</v>
      </c>
      <c r="BJ190" s="14" t="s">
        <v>79</v>
      </c>
      <c r="BK190" s="170">
        <f>ROUND(I190*H190,2)</f>
        <v>0</v>
      </c>
      <c r="BL190" s="14" t="s">
        <v>121</v>
      </c>
      <c r="BM190" s="169" t="s">
        <v>365</v>
      </c>
    </row>
    <row r="191" spans="1:65" s="2" customFormat="1" ht="36" customHeight="1">
      <c r="A191" s="29"/>
      <c r="B191" s="156"/>
      <c r="C191" s="157" t="s">
        <v>366</v>
      </c>
      <c r="D191" s="157" t="s">
        <v>117</v>
      </c>
      <c r="E191" s="158" t="s">
        <v>367</v>
      </c>
      <c r="F191" s="159" t="s">
        <v>368</v>
      </c>
      <c r="G191" s="160" t="s">
        <v>120</v>
      </c>
      <c r="H191" s="161">
        <v>1</v>
      </c>
      <c r="I191" s="162"/>
      <c r="J191" s="163">
        <f>ROUND(I191*H191,2)</f>
        <v>0</v>
      </c>
      <c r="K191" s="164"/>
      <c r="L191" s="30"/>
      <c r="M191" s="165" t="s">
        <v>1</v>
      </c>
      <c r="N191" s="166" t="s">
        <v>36</v>
      </c>
      <c r="O191" s="55"/>
      <c r="P191" s="167">
        <f>O191*H191</f>
        <v>0</v>
      </c>
      <c r="Q191" s="167">
        <v>0</v>
      </c>
      <c r="R191" s="167">
        <f>Q191*H191</f>
        <v>0</v>
      </c>
      <c r="S191" s="167">
        <v>0</v>
      </c>
      <c r="T191" s="16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9" t="s">
        <v>121</v>
      </c>
      <c r="AT191" s="169" t="s">
        <v>117</v>
      </c>
      <c r="AU191" s="169" t="s">
        <v>79</v>
      </c>
      <c r="AY191" s="14" t="s">
        <v>115</v>
      </c>
      <c r="BE191" s="170">
        <f>IF(N191="základní",J191,0)</f>
        <v>0</v>
      </c>
      <c r="BF191" s="170">
        <f>IF(N191="snížená",J191,0)</f>
        <v>0</v>
      </c>
      <c r="BG191" s="170">
        <f>IF(N191="zákl. přenesená",J191,0)</f>
        <v>0</v>
      </c>
      <c r="BH191" s="170">
        <f>IF(N191="sníž. přenesená",J191,0)</f>
        <v>0</v>
      </c>
      <c r="BI191" s="170">
        <f>IF(N191="nulová",J191,0)</f>
        <v>0</v>
      </c>
      <c r="BJ191" s="14" t="s">
        <v>79</v>
      </c>
      <c r="BK191" s="170">
        <f>ROUND(I191*H191,2)</f>
        <v>0</v>
      </c>
      <c r="BL191" s="14" t="s">
        <v>121</v>
      </c>
      <c r="BM191" s="169" t="s">
        <v>369</v>
      </c>
    </row>
    <row r="192" spans="1:65" s="2" customFormat="1" ht="19.5">
      <c r="A192" s="29"/>
      <c r="B192" s="30"/>
      <c r="C192" s="29"/>
      <c r="D192" s="182" t="s">
        <v>129</v>
      </c>
      <c r="E192" s="29"/>
      <c r="F192" s="183" t="s">
        <v>370</v>
      </c>
      <c r="G192" s="29"/>
      <c r="H192" s="29"/>
      <c r="I192" s="93"/>
      <c r="J192" s="29"/>
      <c r="K192" s="29"/>
      <c r="L192" s="30"/>
      <c r="M192" s="184"/>
      <c r="N192" s="185"/>
      <c r="O192" s="55"/>
      <c r="P192" s="55"/>
      <c r="Q192" s="55"/>
      <c r="R192" s="55"/>
      <c r="S192" s="55"/>
      <c r="T192" s="56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129</v>
      </c>
      <c r="AU192" s="14" t="s">
        <v>79</v>
      </c>
    </row>
    <row r="193" spans="1:65" s="2" customFormat="1" ht="48" customHeight="1">
      <c r="A193" s="29"/>
      <c r="B193" s="156"/>
      <c r="C193" s="171" t="s">
        <v>371</v>
      </c>
      <c r="D193" s="171" t="s">
        <v>124</v>
      </c>
      <c r="E193" s="172" t="s">
        <v>372</v>
      </c>
      <c r="F193" s="173" t="s">
        <v>373</v>
      </c>
      <c r="G193" s="174" t="s">
        <v>120</v>
      </c>
      <c r="H193" s="175">
        <v>1</v>
      </c>
      <c r="I193" s="176"/>
      <c r="J193" s="177">
        <f>ROUND(I193*H193,2)</f>
        <v>0</v>
      </c>
      <c r="K193" s="178"/>
      <c r="L193" s="179"/>
      <c r="M193" s="180" t="s">
        <v>1</v>
      </c>
      <c r="N193" s="181" t="s">
        <v>36</v>
      </c>
      <c r="O193" s="55"/>
      <c r="P193" s="167">
        <f>O193*H193</f>
        <v>0</v>
      </c>
      <c r="Q193" s="167">
        <v>0</v>
      </c>
      <c r="R193" s="167">
        <f>Q193*H193</f>
        <v>0</v>
      </c>
      <c r="S193" s="167">
        <v>0</v>
      </c>
      <c r="T193" s="16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9" t="s">
        <v>127</v>
      </c>
      <c r="AT193" s="169" t="s">
        <v>124</v>
      </c>
      <c r="AU193" s="169" t="s">
        <v>79</v>
      </c>
      <c r="AY193" s="14" t="s">
        <v>115</v>
      </c>
      <c r="BE193" s="170">
        <f>IF(N193="základní",J193,0)</f>
        <v>0</v>
      </c>
      <c r="BF193" s="170">
        <f>IF(N193="snížená",J193,0)</f>
        <v>0</v>
      </c>
      <c r="BG193" s="170">
        <f>IF(N193="zákl. přenesená",J193,0)</f>
        <v>0</v>
      </c>
      <c r="BH193" s="170">
        <f>IF(N193="sníž. přenesená",J193,0)</f>
        <v>0</v>
      </c>
      <c r="BI193" s="170">
        <f>IF(N193="nulová",J193,0)</f>
        <v>0</v>
      </c>
      <c r="BJ193" s="14" t="s">
        <v>79</v>
      </c>
      <c r="BK193" s="170">
        <f>ROUND(I193*H193,2)</f>
        <v>0</v>
      </c>
      <c r="BL193" s="14" t="s">
        <v>127</v>
      </c>
      <c r="BM193" s="169" t="s">
        <v>374</v>
      </c>
    </row>
    <row r="194" spans="1:65" s="2" customFormat="1" ht="19.5">
      <c r="A194" s="29"/>
      <c r="B194" s="30"/>
      <c r="C194" s="29"/>
      <c r="D194" s="182" t="s">
        <v>129</v>
      </c>
      <c r="E194" s="29"/>
      <c r="F194" s="183" t="s">
        <v>370</v>
      </c>
      <c r="G194" s="29"/>
      <c r="H194" s="29"/>
      <c r="I194" s="93"/>
      <c r="J194" s="29"/>
      <c r="K194" s="29"/>
      <c r="L194" s="30"/>
      <c r="M194" s="184"/>
      <c r="N194" s="185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129</v>
      </c>
      <c r="AU194" s="14" t="s">
        <v>79</v>
      </c>
    </row>
    <row r="195" spans="1:65" s="2" customFormat="1" ht="16.5" customHeight="1">
      <c r="A195" s="29"/>
      <c r="B195" s="156"/>
      <c r="C195" s="157" t="s">
        <v>375</v>
      </c>
      <c r="D195" s="157" t="s">
        <v>117</v>
      </c>
      <c r="E195" s="158" t="s">
        <v>376</v>
      </c>
      <c r="F195" s="159" t="s">
        <v>377</v>
      </c>
      <c r="G195" s="160" t="s">
        <v>120</v>
      </c>
      <c r="H195" s="161">
        <v>3</v>
      </c>
      <c r="I195" s="162"/>
      <c r="J195" s="163">
        <f t="shared" ref="J195:J213" si="10">ROUND(I195*H195,2)</f>
        <v>0</v>
      </c>
      <c r="K195" s="164"/>
      <c r="L195" s="30"/>
      <c r="M195" s="165" t="s">
        <v>1</v>
      </c>
      <c r="N195" s="166" t="s">
        <v>36</v>
      </c>
      <c r="O195" s="55"/>
      <c r="P195" s="167">
        <f t="shared" ref="P195:P213" si="11">O195*H195</f>
        <v>0</v>
      </c>
      <c r="Q195" s="167">
        <v>0</v>
      </c>
      <c r="R195" s="167">
        <f t="shared" ref="R195:R213" si="12">Q195*H195</f>
        <v>0</v>
      </c>
      <c r="S195" s="167">
        <v>0</v>
      </c>
      <c r="T195" s="168">
        <f t="shared" ref="T195:T213" si="13"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9" t="s">
        <v>121</v>
      </c>
      <c r="AT195" s="169" t="s">
        <v>117</v>
      </c>
      <c r="AU195" s="169" t="s">
        <v>79</v>
      </c>
      <c r="AY195" s="14" t="s">
        <v>115</v>
      </c>
      <c r="BE195" s="170">
        <f t="shared" ref="BE195:BE213" si="14">IF(N195="základní",J195,0)</f>
        <v>0</v>
      </c>
      <c r="BF195" s="170">
        <f t="shared" ref="BF195:BF213" si="15">IF(N195="snížená",J195,0)</f>
        <v>0</v>
      </c>
      <c r="BG195" s="170">
        <f t="shared" ref="BG195:BG213" si="16">IF(N195="zákl. přenesená",J195,0)</f>
        <v>0</v>
      </c>
      <c r="BH195" s="170">
        <f t="shared" ref="BH195:BH213" si="17">IF(N195="sníž. přenesená",J195,0)</f>
        <v>0</v>
      </c>
      <c r="BI195" s="170">
        <f t="shared" ref="BI195:BI213" si="18">IF(N195="nulová",J195,0)</f>
        <v>0</v>
      </c>
      <c r="BJ195" s="14" t="s">
        <v>79</v>
      </c>
      <c r="BK195" s="170">
        <f t="shared" ref="BK195:BK213" si="19">ROUND(I195*H195,2)</f>
        <v>0</v>
      </c>
      <c r="BL195" s="14" t="s">
        <v>121</v>
      </c>
      <c r="BM195" s="169" t="s">
        <v>378</v>
      </c>
    </row>
    <row r="196" spans="1:65" s="2" customFormat="1" ht="24" customHeight="1">
      <c r="A196" s="29"/>
      <c r="B196" s="156"/>
      <c r="C196" s="171" t="s">
        <v>379</v>
      </c>
      <c r="D196" s="171" t="s">
        <v>124</v>
      </c>
      <c r="E196" s="172" t="s">
        <v>380</v>
      </c>
      <c r="F196" s="173" t="s">
        <v>381</v>
      </c>
      <c r="G196" s="174" t="s">
        <v>120</v>
      </c>
      <c r="H196" s="175">
        <v>1</v>
      </c>
      <c r="I196" s="176"/>
      <c r="J196" s="177">
        <f t="shared" si="10"/>
        <v>0</v>
      </c>
      <c r="K196" s="178"/>
      <c r="L196" s="179"/>
      <c r="M196" s="180" t="s">
        <v>1</v>
      </c>
      <c r="N196" s="181" t="s">
        <v>36</v>
      </c>
      <c r="O196" s="55"/>
      <c r="P196" s="167">
        <f t="shared" si="11"/>
        <v>0</v>
      </c>
      <c r="Q196" s="167">
        <v>0</v>
      </c>
      <c r="R196" s="167">
        <f t="shared" si="12"/>
        <v>0</v>
      </c>
      <c r="S196" s="167">
        <v>0</v>
      </c>
      <c r="T196" s="168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9" t="s">
        <v>139</v>
      </c>
      <c r="AT196" s="169" t="s">
        <v>124</v>
      </c>
      <c r="AU196" s="169" t="s">
        <v>79</v>
      </c>
      <c r="AY196" s="14" t="s">
        <v>115</v>
      </c>
      <c r="BE196" s="170">
        <f t="shared" si="14"/>
        <v>0</v>
      </c>
      <c r="BF196" s="170">
        <f t="shared" si="15"/>
        <v>0</v>
      </c>
      <c r="BG196" s="170">
        <f t="shared" si="16"/>
        <v>0</v>
      </c>
      <c r="BH196" s="170">
        <f t="shared" si="17"/>
        <v>0</v>
      </c>
      <c r="BI196" s="170">
        <f t="shared" si="18"/>
        <v>0</v>
      </c>
      <c r="BJ196" s="14" t="s">
        <v>79</v>
      </c>
      <c r="BK196" s="170">
        <f t="shared" si="19"/>
        <v>0</v>
      </c>
      <c r="BL196" s="14" t="s">
        <v>139</v>
      </c>
      <c r="BM196" s="169" t="s">
        <v>382</v>
      </c>
    </row>
    <row r="197" spans="1:65" s="2" customFormat="1" ht="36" customHeight="1">
      <c r="A197" s="29"/>
      <c r="B197" s="156"/>
      <c r="C197" s="171" t="s">
        <v>383</v>
      </c>
      <c r="D197" s="171" t="s">
        <v>124</v>
      </c>
      <c r="E197" s="172" t="s">
        <v>384</v>
      </c>
      <c r="F197" s="173" t="s">
        <v>385</v>
      </c>
      <c r="G197" s="174" t="s">
        <v>120</v>
      </c>
      <c r="H197" s="175">
        <v>1</v>
      </c>
      <c r="I197" s="176"/>
      <c r="J197" s="177">
        <f t="shared" si="10"/>
        <v>0</v>
      </c>
      <c r="K197" s="178"/>
      <c r="L197" s="179"/>
      <c r="M197" s="180" t="s">
        <v>1</v>
      </c>
      <c r="N197" s="181" t="s">
        <v>36</v>
      </c>
      <c r="O197" s="55"/>
      <c r="P197" s="167">
        <f t="shared" si="11"/>
        <v>0</v>
      </c>
      <c r="Q197" s="167">
        <v>0</v>
      </c>
      <c r="R197" s="167">
        <f t="shared" si="12"/>
        <v>0</v>
      </c>
      <c r="S197" s="167">
        <v>0</v>
      </c>
      <c r="T197" s="168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9" t="s">
        <v>223</v>
      </c>
      <c r="AT197" s="169" t="s">
        <v>124</v>
      </c>
      <c r="AU197" s="169" t="s">
        <v>79</v>
      </c>
      <c r="AY197" s="14" t="s">
        <v>115</v>
      </c>
      <c r="BE197" s="170">
        <f t="shared" si="14"/>
        <v>0</v>
      </c>
      <c r="BF197" s="170">
        <f t="shared" si="15"/>
        <v>0</v>
      </c>
      <c r="BG197" s="170">
        <f t="shared" si="16"/>
        <v>0</v>
      </c>
      <c r="BH197" s="170">
        <f t="shared" si="17"/>
        <v>0</v>
      </c>
      <c r="BI197" s="170">
        <f t="shared" si="18"/>
        <v>0</v>
      </c>
      <c r="BJ197" s="14" t="s">
        <v>79</v>
      </c>
      <c r="BK197" s="170">
        <f t="shared" si="19"/>
        <v>0</v>
      </c>
      <c r="BL197" s="14" t="s">
        <v>224</v>
      </c>
      <c r="BM197" s="169" t="s">
        <v>386</v>
      </c>
    </row>
    <row r="198" spans="1:65" s="2" customFormat="1" ht="36" customHeight="1">
      <c r="A198" s="29"/>
      <c r="B198" s="156"/>
      <c r="C198" s="171" t="s">
        <v>387</v>
      </c>
      <c r="D198" s="171" t="s">
        <v>124</v>
      </c>
      <c r="E198" s="172" t="s">
        <v>388</v>
      </c>
      <c r="F198" s="173" t="s">
        <v>389</v>
      </c>
      <c r="G198" s="174" t="s">
        <v>120</v>
      </c>
      <c r="H198" s="175">
        <v>2</v>
      </c>
      <c r="I198" s="176"/>
      <c r="J198" s="177">
        <f t="shared" si="10"/>
        <v>0</v>
      </c>
      <c r="K198" s="178"/>
      <c r="L198" s="179"/>
      <c r="M198" s="180" t="s">
        <v>1</v>
      </c>
      <c r="N198" s="181" t="s">
        <v>36</v>
      </c>
      <c r="O198" s="55"/>
      <c r="P198" s="167">
        <f t="shared" si="11"/>
        <v>0</v>
      </c>
      <c r="Q198" s="167">
        <v>0</v>
      </c>
      <c r="R198" s="167">
        <f t="shared" si="12"/>
        <v>0</v>
      </c>
      <c r="S198" s="167">
        <v>0</v>
      </c>
      <c r="T198" s="168">
        <f t="shared" si="1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9" t="s">
        <v>121</v>
      </c>
      <c r="AT198" s="169" t="s">
        <v>124</v>
      </c>
      <c r="AU198" s="169" t="s">
        <v>79</v>
      </c>
      <c r="AY198" s="14" t="s">
        <v>115</v>
      </c>
      <c r="BE198" s="170">
        <f t="shared" si="14"/>
        <v>0</v>
      </c>
      <c r="BF198" s="170">
        <f t="shared" si="15"/>
        <v>0</v>
      </c>
      <c r="BG198" s="170">
        <f t="shared" si="16"/>
        <v>0</v>
      </c>
      <c r="BH198" s="170">
        <f t="shared" si="17"/>
        <v>0</v>
      </c>
      <c r="BI198" s="170">
        <f t="shared" si="18"/>
        <v>0</v>
      </c>
      <c r="BJ198" s="14" t="s">
        <v>79</v>
      </c>
      <c r="BK198" s="170">
        <f t="shared" si="19"/>
        <v>0</v>
      </c>
      <c r="BL198" s="14" t="s">
        <v>121</v>
      </c>
      <c r="BM198" s="169" t="s">
        <v>390</v>
      </c>
    </row>
    <row r="199" spans="1:65" s="2" customFormat="1" ht="36" customHeight="1">
      <c r="A199" s="29"/>
      <c r="B199" s="156"/>
      <c r="C199" s="171" t="s">
        <v>391</v>
      </c>
      <c r="D199" s="171" t="s">
        <v>124</v>
      </c>
      <c r="E199" s="172" t="s">
        <v>392</v>
      </c>
      <c r="F199" s="173" t="s">
        <v>393</v>
      </c>
      <c r="G199" s="174" t="s">
        <v>120</v>
      </c>
      <c r="H199" s="175">
        <v>1</v>
      </c>
      <c r="I199" s="176"/>
      <c r="J199" s="177">
        <f t="shared" si="10"/>
        <v>0</v>
      </c>
      <c r="K199" s="178"/>
      <c r="L199" s="179"/>
      <c r="M199" s="180" t="s">
        <v>1</v>
      </c>
      <c r="N199" s="181" t="s">
        <v>36</v>
      </c>
      <c r="O199" s="55"/>
      <c r="P199" s="167">
        <f t="shared" si="11"/>
        <v>0</v>
      </c>
      <c r="Q199" s="167">
        <v>0</v>
      </c>
      <c r="R199" s="167">
        <f t="shared" si="12"/>
        <v>0</v>
      </c>
      <c r="S199" s="167">
        <v>0</v>
      </c>
      <c r="T199" s="168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9" t="s">
        <v>121</v>
      </c>
      <c r="AT199" s="169" t="s">
        <v>124</v>
      </c>
      <c r="AU199" s="169" t="s">
        <v>79</v>
      </c>
      <c r="AY199" s="14" t="s">
        <v>115</v>
      </c>
      <c r="BE199" s="170">
        <f t="shared" si="14"/>
        <v>0</v>
      </c>
      <c r="BF199" s="170">
        <f t="shared" si="15"/>
        <v>0</v>
      </c>
      <c r="BG199" s="170">
        <f t="shared" si="16"/>
        <v>0</v>
      </c>
      <c r="BH199" s="170">
        <f t="shared" si="17"/>
        <v>0</v>
      </c>
      <c r="BI199" s="170">
        <f t="shared" si="18"/>
        <v>0</v>
      </c>
      <c r="BJ199" s="14" t="s">
        <v>79</v>
      </c>
      <c r="BK199" s="170">
        <f t="shared" si="19"/>
        <v>0</v>
      </c>
      <c r="BL199" s="14" t="s">
        <v>121</v>
      </c>
      <c r="BM199" s="169" t="s">
        <v>394</v>
      </c>
    </row>
    <row r="200" spans="1:65" s="2" customFormat="1" ht="24" customHeight="1">
      <c r="A200" s="29"/>
      <c r="B200" s="156"/>
      <c r="C200" s="157" t="s">
        <v>395</v>
      </c>
      <c r="D200" s="157" t="s">
        <v>117</v>
      </c>
      <c r="E200" s="158" t="s">
        <v>396</v>
      </c>
      <c r="F200" s="159" t="s">
        <v>397</v>
      </c>
      <c r="G200" s="160" t="s">
        <v>120</v>
      </c>
      <c r="H200" s="161">
        <v>1</v>
      </c>
      <c r="I200" s="162"/>
      <c r="J200" s="163">
        <f t="shared" si="10"/>
        <v>0</v>
      </c>
      <c r="K200" s="164"/>
      <c r="L200" s="30"/>
      <c r="M200" s="165" t="s">
        <v>1</v>
      </c>
      <c r="N200" s="166" t="s">
        <v>36</v>
      </c>
      <c r="O200" s="55"/>
      <c r="P200" s="167">
        <f t="shared" si="11"/>
        <v>0</v>
      </c>
      <c r="Q200" s="167">
        <v>0</v>
      </c>
      <c r="R200" s="167">
        <f t="shared" si="12"/>
        <v>0</v>
      </c>
      <c r="S200" s="167">
        <v>0</v>
      </c>
      <c r="T200" s="168">
        <f t="shared" si="1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9" t="s">
        <v>121</v>
      </c>
      <c r="AT200" s="169" t="s">
        <v>117</v>
      </c>
      <c r="AU200" s="169" t="s">
        <v>79</v>
      </c>
      <c r="AY200" s="14" t="s">
        <v>115</v>
      </c>
      <c r="BE200" s="170">
        <f t="shared" si="14"/>
        <v>0</v>
      </c>
      <c r="BF200" s="170">
        <f t="shared" si="15"/>
        <v>0</v>
      </c>
      <c r="BG200" s="170">
        <f t="shared" si="16"/>
        <v>0</v>
      </c>
      <c r="BH200" s="170">
        <f t="shared" si="17"/>
        <v>0</v>
      </c>
      <c r="BI200" s="170">
        <f t="shared" si="18"/>
        <v>0</v>
      </c>
      <c r="BJ200" s="14" t="s">
        <v>79</v>
      </c>
      <c r="BK200" s="170">
        <f t="shared" si="19"/>
        <v>0</v>
      </c>
      <c r="BL200" s="14" t="s">
        <v>121</v>
      </c>
      <c r="BM200" s="169" t="s">
        <v>398</v>
      </c>
    </row>
    <row r="201" spans="1:65" s="2" customFormat="1" ht="36" customHeight="1">
      <c r="A201" s="29"/>
      <c r="B201" s="156"/>
      <c r="C201" s="171" t="s">
        <v>399</v>
      </c>
      <c r="D201" s="171" t="s">
        <v>124</v>
      </c>
      <c r="E201" s="172" t="s">
        <v>400</v>
      </c>
      <c r="F201" s="173" t="s">
        <v>401</v>
      </c>
      <c r="G201" s="174" t="s">
        <v>120</v>
      </c>
      <c r="H201" s="175">
        <v>1</v>
      </c>
      <c r="I201" s="176"/>
      <c r="J201" s="177">
        <f t="shared" si="10"/>
        <v>0</v>
      </c>
      <c r="K201" s="178"/>
      <c r="L201" s="179"/>
      <c r="M201" s="180" t="s">
        <v>1</v>
      </c>
      <c r="N201" s="181" t="s">
        <v>36</v>
      </c>
      <c r="O201" s="55"/>
      <c r="P201" s="167">
        <f t="shared" si="11"/>
        <v>0</v>
      </c>
      <c r="Q201" s="167">
        <v>0</v>
      </c>
      <c r="R201" s="167">
        <f t="shared" si="12"/>
        <v>0</v>
      </c>
      <c r="S201" s="167">
        <v>0</v>
      </c>
      <c r="T201" s="168">
        <f t="shared" si="1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9" t="s">
        <v>121</v>
      </c>
      <c r="AT201" s="169" t="s">
        <v>124</v>
      </c>
      <c r="AU201" s="169" t="s">
        <v>79</v>
      </c>
      <c r="AY201" s="14" t="s">
        <v>115</v>
      </c>
      <c r="BE201" s="170">
        <f t="shared" si="14"/>
        <v>0</v>
      </c>
      <c r="BF201" s="170">
        <f t="shared" si="15"/>
        <v>0</v>
      </c>
      <c r="BG201" s="170">
        <f t="shared" si="16"/>
        <v>0</v>
      </c>
      <c r="BH201" s="170">
        <f t="shared" si="17"/>
        <v>0</v>
      </c>
      <c r="BI201" s="170">
        <f t="shared" si="18"/>
        <v>0</v>
      </c>
      <c r="BJ201" s="14" t="s">
        <v>79</v>
      </c>
      <c r="BK201" s="170">
        <f t="shared" si="19"/>
        <v>0</v>
      </c>
      <c r="BL201" s="14" t="s">
        <v>121</v>
      </c>
      <c r="BM201" s="169" t="s">
        <v>402</v>
      </c>
    </row>
    <row r="202" spans="1:65" s="2" customFormat="1" ht="16.5" customHeight="1">
      <c r="A202" s="29"/>
      <c r="B202" s="156"/>
      <c r="C202" s="157" t="s">
        <v>403</v>
      </c>
      <c r="D202" s="157" t="s">
        <v>117</v>
      </c>
      <c r="E202" s="158" t="s">
        <v>404</v>
      </c>
      <c r="F202" s="159" t="s">
        <v>405</v>
      </c>
      <c r="G202" s="160" t="s">
        <v>120</v>
      </c>
      <c r="H202" s="161">
        <v>5</v>
      </c>
      <c r="I202" s="162"/>
      <c r="J202" s="163">
        <f t="shared" si="10"/>
        <v>0</v>
      </c>
      <c r="K202" s="164"/>
      <c r="L202" s="30"/>
      <c r="M202" s="165" t="s">
        <v>1</v>
      </c>
      <c r="N202" s="166" t="s">
        <v>36</v>
      </c>
      <c r="O202" s="55"/>
      <c r="P202" s="167">
        <f t="shared" si="11"/>
        <v>0</v>
      </c>
      <c r="Q202" s="167">
        <v>0</v>
      </c>
      <c r="R202" s="167">
        <f t="shared" si="12"/>
        <v>0</v>
      </c>
      <c r="S202" s="167">
        <v>0</v>
      </c>
      <c r="T202" s="168">
        <f t="shared" si="1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9" t="s">
        <v>121</v>
      </c>
      <c r="AT202" s="169" t="s">
        <v>117</v>
      </c>
      <c r="AU202" s="169" t="s">
        <v>79</v>
      </c>
      <c r="AY202" s="14" t="s">
        <v>115</v>
      </c>
      <c r="BE202" s="170">
        <f t="shared" si="14"/>
        <v>0</v>
      </c>
      <c r="BF202" s="170">
        <f t="shared" si="15"/>
        <v>0</v>
      </c>
      <c r="BG202" s="170">
        <f t="shared" si="16"/>
        <v>0</v>
      </c>
      <c r="BH202" s="170">
        <f t="shared" si="17"/>
        <v>0</v>
      </c>
      <c r="BI202" s="170">
        <f t="shared" si="18"/>
        <v>0</v>
      </c>
      <c r="BJ202" s="14" t="s">
        <v>79</v>
      </c>
      <c r="BK202" s="170">
        <f t="shared" si="19"/>
        <v>0</v>
      </c>
      <c r="BL202" s="14" t="s">
        <v>121</v>
      </c>
      <c r="BM202" s="169" t="s">
        <v>406</v>
      </c>
    </row>
    <row r="203" spans="1:65" s="2" customFormat="1" ht="36" customHeight="1">
      <c r="A203" s="29"/>
      <c r="B203" s="156"/>
      <c r="C203" s="171" t="s">
        <v>407</v>
      </c>
      <c r="D203" s="171" t="s">
        <v>124</v>
      </c>
      <c r="E203" s="172" t="s">
        <v>408</v>
      </c>
      <c r="F203" s="173" t="s">
        <v>409</v>
      </c>
      <c r="G203" s="174" t="s">
        <v>120</v>
      </c>
      <c r="H203" s="175">
        <v>1</v>
      </c>
      <c r="I203" s="176"/>
      <c r="J203" s="177">
        <f t="shared" si="10"/>
        <v>0</v>
      </c>
      <c r="K203" s="178"/>
      <c r="L203" s="179"/>
      <c r="M203" s="180" t="s">
        <v>1</v>
      </c>
      <c r="N203" s="181" t="s">
        <v>36</v>
      </c>
      <c r="O203" s="55"/>
      <c r="P203" s="167">
        <f t="shared" si="11"/>
        <v>0</v>
      </c>
      <c r="Q203" s="167">
        <v>0</v>
      </c>
      <c r="R203" s="167">
        <f t="shared" si="12"/>
        <v>0</v>
      </c>
      <c r="S203" s="167">
        <v>0</v>
      </c>
      <c r="T203" s="168">
        <f t="shared" si="1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9" t="s">
        <v>223</v>
      </c>
      <c r="AT203" s="169" t="s">
        <v>124</v>
      </c>
      <c r="AU203" s="169" t="s">
        <v>79</v>
      </c>
      <c r="AY203" s="14" t="s">
        <v>115</v>
      </c>
      <c r="BE203" s="170">
        <f t="shared" si="14"/>
        <v>0</v>
      </c>
      <c r="BF203" s="170">
        <f t="shared" si="15"/>
        <v>0</v>
      </c>
      <c r="BG203" s="170">
        <f t="shared" si="16"/>
        <v>0</v>
      </c>
      <c r="BH203" s="170">
        <f t="shared" si="17"/>
        <v>0</v>
      </c>
      <c r="BI203" s="170">
        <f t="shared" si="18"/>
        <v>0</v>
      </c>
      <c r="BJ203" s="14" t="s">
        <v>79</v>
      </c>
      <c r="BK203" s="170">
        <f t="shared" si="19"/>
        <v>0</v>
      </c>
      <c r="BL203" s="14" t="s">
        <v>224</v>
      </c>
      <c r="BM203" s="169" t="s">
        <v>410</v>
      </c>
    </row>
    <row r="204" spans="1:65" s="2" customFormat="1" ht="36" customHeight="1">
      <c r="A204" s="29"/>
      <c r="B204" s="156"/>
      <c r="C204" s="171" t="s">
        <v>411</v>
      </c>
      <c r="D204" s="171" t="s">
        <v>124</v>
      </c>
      <c r="E204" s="172" t="s">
        <v>412</v>
      </c>
      <c r="F204" s="173" t="s">
        <v>413</v>
      </c>
      <c r="G204" s="174" t="s">
        <v>120</v>
      </c>
      <c r="H204" s="175">
        <v>4</v>
      </c>
      <c r="I204" s="176"/>
      <c r="J204" s="177">
        <f t="shared" si="10"/>
        <v>0</v>
      </c>
      <c r="K204" s="178"/>
      <c r="L204" s="179"/>
      <c r="M204" s="180" t="s">
        <v>1</v>
      </c>
      <c r="N204" s="181" t="s">
        <v>36</v>
      </c>
      <c r="O204" s="55"/>
      <c r="P204" s="167">
        <f t="shared" si="11"/>
        <v>0</v>
      </c>
      <c r="Q204" s="167">
        <v>0</v>
      </c>
      <c r="R204" s="167">
        <f t="shared" si="12"/>
        <v>0</v>
      </c>
      <c r="S204" s="167">
        <v>0</v>
      </c>
      <c r="T204" s="168">
        <f t="shared" si="1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9" t="s">
        <v>223</v>
      </c>
      <c r="AT204" s="169" t="s">
        <v>124</v>
      </c>
      <c r="AU204" s="169" t="s">
        <v>79</v>
      </c>
      <c r="AY204" s="14" t="s">
        <v>115</v>
      </c>
      <c r="BE204" s="170">
        <f t="shared" si="14"/>
        <v>0</v>
      </c>
      <c r="BF204" s="170">
        <f t="shared" si="15"/>
        <v>0</v>
      </c>
      <c r="BG204" s="170">
        <f t="shared" si="16"/>
        <v>0</v>
      </c>
      <c r="BH204" s="170">
        <f t="shared" si="17"/>
        <v>0</v>
      </c>
      <c r="BI204" s="170">
        <f t="shared" si="18"/>
        <v>0</v>
      </c>
      <c r="BJ204" s="14" t="s">
        <v>79</v>
      </c>
      <c r="BK204" s="170">
        <f t="shared" si="19"/>
        <v>0</v>
      </c>
      <c r="BL204" s="14" t="s">
        <v>224</v>
      </c>
      <c r="BM204" s="169" t="s">
        <v>414</v>
      </c>
    </row>
    <row r="205" spans="1:65" s="2" customFormat="1" ht="24" customHeight="1">
      <c r="A205" s="29"/>
      <c r="B205" s="156"/>
      <c r="C205" s="157" t="s">
        <v>415</v>
      </c>
      <c r="D205" s="157" t="s">
        <v>117</v>
      </c>
      <c r="E205" s="158" t="s">
        <v>416</v>
      </c>
      <c r="F205" s="159" t="s">
        <v>417</v>
      </c>
      <c r="G205" s="160" t="s">
        <v>120</v>
      </c>
      <c r="H205" s="161">
        <v>1</v>
      </c>
      <c r="I205" s="162"/>
      <c r="J205" s="163">
        <f t="shared" si="10"/>
        <v>0</v>
      </c>
      <c r="K205" s="164"/>
      <c r="L205" s="30"/>
      <c r="M205" s="165" t="s">
        <v>1</v>
      </c>
      <c r="N205" s="166" t="s">
        <v>36</v>
      </c>
      <c r="O205" s="55"/>
      <c r="P205" s="167">
        <f t="shared" si="11"/>
        <v>0</v>
      </c>
      <c r="Q205" s="167">
        <v>0</v>
      </c>
      <c r="R205" s="167">
        <f t="shared" si="12"/>
        <v>0</v>
      </c>
      <c r="S205" s="167">
        <v>0</v>
      </c>
      <c r="T205" s="168">
        <f t="shared" si="1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9" t="s">
        <v>121</v>
      </c>
      <c r="AT205" s="169" t="s">
        <v>117</v>
      </c>
      <c r="AU205" s="169" t="s">
        <v>79</v>
      </c>
      <c r="AY205" s="14" t="s">
        <v>115</v>
      </c>
      <c r="BE205" s="170">
        <f t="shared" si="14"/>
        <v>0</v>
      </c>
      <c r="BF205" s="170">
        <f t="shared" si="15"/>
        <v>0</v>
      </c>
      <c r="BG205" s="170">
        <f t="shared" si="16"/>
        <v>0</v>
      </c>
      <c r="BH205" s="170">
        <f t="shared" si="17"/>
        <v>0</v>
      </c>
      <c r="BI205" s="170">
        <f t="shared" si="18"/>
        <v>0</v>
      </c>
      <c r="BJ205" s="14" t="s">
        <v>79</v>
      </c>
      <c r="BK205" s="170">
        <f t="shared" si="19"/>
        <v>0</v>
      </c>
      <c r="BL205" s="14" t="s">
        <v>121</v>
      </c>
      <c r="BM205" s="169" t="s">
        <v>418</v>
      </c>
    </row>
    <row r="206" spans="1:65" s="2" customFormat="1" ht="48" customHeight="1">
      <c r="A206" s="29"/>
      <c r="B206" s="156"/>
      <c r="C206" s="171" t="s">
        <v>419</v>
      </c>
      <c r="D206" s="171" t="s">
        <v>124</v>
      </c>
      <c r="E206" s="172" t="s">
        <v>420</v>
      </c>
      <c r="F206" s="173" t="s">
        <v>421</v>
      </c>
      <c r="G206" s="174" t="s">
        <v>120</v>
      </c>
      <c r="H206" s="175">
        <v>1</v>
      </c>
      <c r="I206" s="176"/>
      <c r="J206" s="177">
        <f t="shared" si="10"/>
        <v>0</v>
      </c>
      <c r="K206" s="178"/>
      <c r="L206" s="179"/>
      <c r="M206" s="180" t="s">
        <v>1</v>
      </c>
      <c r="N206" s="181" t="s">
        <v>36</v>
      </c>
      <c r="O206" s="55"/>
      <c r="P206" s="167">
        <f t="shared" si="11"/>
        <v>0</v>
      </c>
      <c r="Q206" s="167">
        <v>0</v>
      </c>
      <c r="R206" s="167">
        <f t="shared" si="12"/>
        <v>0</v>
      </c>
      <c r="S206" s="167">
        <v>0</v>
      </c>
      <c r="T206" s="168">
        <f t="shared" si="1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9" t="s">
        <v>121</v>
      </c>
      <c r="AT206" s="169" t="s">
        <v>124</v>
      </c>
      <c r="AU206" s="169" t="s">
        <v>79</v>
      </c>
      <c r="AY206" s="14" t="s">
        <v>115</v>
      </c>
      <c r="BE206" s="170">
        <f t="shared" si="14"/>
        <v>0</v>
      </c>
      <c r="BF206" s="170">
        <f t="shared" si="15"/>
        <v>0</v>
      </c>
      <c r="BG206" s="170">
        <f t="shared" si="16"/>
        <v>0</v>
      </c>
      <c r="BH206" s="170">
        <f t="shared" si="17"/>
        <v>0</v>
      </c>
      <c r="BI206" s="170">
        <f t="shared" si="18"/>
        <v>0</v>
      </c>
      <c r="BJ206" s="14" t="s">
        <v>79</v>
      </c>
      <c r="BK206" s="170">
        <f t="shared" si="19"/>
        <v>0</v>
      </c>
      <c r="BL206" s="14" t="s">
        <v>121</v>
      </c>
      <c r="BM206" s="169" t="s">
        <v>422</v>
      </c>
    </row>
    <row r="207" spans="1:65" s="2" customFormat="1" ht="24" customHeight="1">
      <c r="A207" s="29"/>
      <c r="B207" s="156"/>
      <c r="C207" s="157" t="s">
        <v>423</v>
      </c>
      <c r="D207" s="157" t="s">
        <v>117</v>
      </c>
      <c r="E207" s="158" t="s">
        <v>424</v>
      </c>
      <c r="F207" s="159" t="s">
        <v>425</v>
      </c>
      <c r="G207" s="160" t="s">
        <v>120</v>
      </c>
      <c r="H207" s="161">
        <v>2</v>
      </c>
      <c r="I207" s="162"/>
      <c r="J207" s="163">
        <f t="shared" si="10"/>
        <v>0</v>
      </c>
      <c r="K207" s="164"/>
      <c r="L207" s="30"/>
      <c r="M207" s="165" t="s">
        <v>1</v>
      </c>
      <c r="N207" s="166" t="s">
        <v>36</v>
      </c>
      <c r="O207" s="55"/>
      <c r="P207" s="167">
        <f t="shared" si="11"/>
        <v>0</v>
      </c>
      <c r="Q207" s="167">
        <v>0</v>
      </c>
      <c r="R207" s="167">
        <f t="shared" si="12"/>
        <v>0</v>
      </c>
      <c r="S207" s="167">
        <v>0</v>
      </c>
      <c r="T207" s="168">
        <f t="shared" si="1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9" t="s">
        <v>121</v>
      </c>
      <c r="AT207" s="169" t="s">
        <v>117</v>
      </c>
      <c r="AU207" s="169" t="s">
        <v>79</v>
      </c>
      <c r="AY207" s="14" t="s">
        <v>115</v>
      </c>
      <c r="BE207" s="170">
        <f t="shared" si="14"/>
        <v>0</v>
      </c>
      <c r="BF207" s="170">
        <f t="shared" si="15"/>
        <v>0</v>
      </c>
      <c r="BG207" s="170">
        <f t="shared" si="16"/>
        <v>0</v>
      </c>
      <c r="BH207" s="170">
        <f t="shared" si="17"/>
        <v>0</v>
      </c>
      <c r="BI207" s="170">
        <f t="shared" si="18"/>
        <v>0</v>
      </c>
      <c r="BJ207" s="14" t="s">
        <v>79</v>
      </c>
      <c r="BK207" s="170">
        <f t="shared" si="19"/>
        <v>0</v>
      </c>
      <c r="BL207" s="14" t="s">
        <v>121</v>
      </c>
      <c r="BM207" s="169" t="s">
        <v>426</v>
      </c>
    </row>
    <row r="208" spans="1:65" s="2" customFormat="1" ht="36" customHeight="1">
      <c r="A208" s="29"/>
      <c r="B208" s="156"/>
      <c r="C208" s="171" t="s">
        <v>427</v>
      </c>
      <c r="D208" s="171" t="s">
        <v>124</v>
      </c>
      <c r="E208" s="172" t="s">
        <v>428</v>
      </c>
      <c r="F208" s="173" t="s">
        <v>429</v>
      </c>
      <c r="G208" s="174" t="s">
        <v>120</v>
      </c>
      <c r="H208" s="175">
        <v>2</v>
      </c>
      <c r="I208" s="176"/>
      <c r="J208" s="177">
        <f t="shared" si="10"/>
        <v>0</v>
      </c>
      <c r="K208" s="178"/>
      <c r="L208" s="179"/>
      <c r="M208" s="180" t="s">
        <v>1</v>
      </c>
      <c r="N208" s="181" t="s">
        <v>36</v>
      </c>
      <c r="O208" s="55"/>
      <c r="P208" s="167">
        <f t="shared" si="11"/>
        <v>0</v>
      </c>
      <c r="Q208" s="167">
        <v>0</v>
      </c>
      <c r="R208" s="167">
        <f t="shared" si="12"/>
        <v>0</v>
      </c>
      <c r="S208" s="167">
        <v>0</v>
      </c>
      <c r="T208" s="168">
        <f t="shared" si="1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9" t="s">
        <v>127</v>
      </c>
      <c r="AT208" s="169" t="s">
        <v>124</v>
      </c>
      <c r="AU208" s="169" t="s">
        <v>79</v>
      </c>
      <c r="AY208" s="14" t="s">
        <v>115</v>
      </c>
      <c r="BE208" s="170">
        <f t="shared" si="14"/>
        <v>0</v>
      </c>
      <c r="BF208" s="170">
        <f t="shared" si="15"/>
        <v>0</v>
      </c>
      <c r="BG208" s="170">
        <f t="shared" si="16"/>
        <v>0</v>
      </c>
      <c r="BH208" s="170">
        <f t="shared" si="17"/>
        <v>0</v>
      </c>
      <c r="BI208" s="170">
        <f t="shared" si="18"/>
        <v>0</v>
      </c>
      <c r="BJ208" s="14" t="s">
        <v>79</v>
      </c>
      <c r="BK208" s="170">
        <f t="shared" si="19"/>
        <v>0</v>
      </c>
      <c r="BL208" s="14" t="s">
        <v>127</v>
      </c>
      <c r="BM208" s="169" t="s">
        <v>430</v>
      </c>
    </row>
    <row r="209" spans="1:65" s="2" customFormat="1" ht="24" customHeight="1">
      <c r="A209" s="29"/>
      <c r="B209" s="156"/>
      <c r="C209" s="157" t="s">
        <v>431</v>
      </c>
      <c r="D209" s="157" t="s">
        <v>117</v>
      </c>
      <c r="E209" s="158" t="s">
        <v>432</v>
      </c>
      <c r="F209" s="159" t="s">
        <v>433</v>
      </c>
      <c r="G209" s="160" t="s">
        <v>120</v>
      </c>
      <c r="H209" s="161">
        <v>1</v>
      </c>
      <c r="I209" s="162"/>
      <c r="J209" s="163">
        <f t="shared" si="10"/>
        <v>0</v>
      </c>
      <c r="K209" s="164"/>
      <c r="L209" s="30"/>
      <c r="M209" s="165" t="s">
        <v>1</v>
      </c>
      <c r="N209" s="166" t="s">
        <v>36</v>
      </c>
      <c r="O209" s="55"/>
      <c r="P209" s="167">
        <f t="shared" si="11"/>
        <v>0</v>
      </c>
      <c r="Q209" s="167">
        <v>0</v>
      </c>
      <c r="R209" s="167">
        <f t="shared" si="12"/>
        <v>0</v>
      </c>
      <c r="S209" s="167">
        <v>0</v>
      </c>
      <c r="T209" s="168">
        <f t="shared" si="1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9" t="s">
        <v>121</v>
      </c>
      <c r="AT209" s="169" t="s">
        <v>117</v>
      </c>
      <c r="AU209" s="169" t="s">
        <v>79</v>
      </c>
      <c r="AY209" s="14" t="s">
        <v>115</v>
      </c>
      <c r="BE209" s="170">
        <f t="shared" si="14"/>
        <v>0</v>
      </c>
      <c r="BF209" s="170">
        <f t="shared" si="15"/>
        <v>0</v>
      </c>
      <c r="BG209" s="170">
        <f t="shared" si="16"/>
        <v>0</v>
      </c>
      <c r="BH209" s="170">
        <f t="shared" si="17"/>
        <v>0</v>
      </c>
      <c r="BI209" s="170">
        <f t="shared" si="18"/>
        <v>0</v>
      </c>
      <c r="BJ209" s="14" t="s">
        <v>79</v>
      </c>
      <c r="BK209" s="170">
        <f t="shared" si="19"/>
        <v>0</v>
      </c>
      <c r="BL209" s="14" t="s">
        <v>121</v>
      </c>
      <c r="BM209" s="169" t="s">
        <v>434</v>
      </c>
    </row>
    <row r="210" spans="1:65" s="2" customFormat="1" ht="60" customHeight="1">
      <c r="A210" s="29"/>
      <c r="B210" s="156"/>
      <c r="C210" s="171" t="s">
        <v>435</v>
      </c>
      <c r="D210" s="171" t="s">
        <v>124</v>
      </c>
      <c r="E210" s="172" t="s">
        <v>436</v>
      </c>
      <c r="F210" s="173" t="s">
        <v>437</v>
      </c>
      <c r="G210" s="174" t="s">
        <v>120</v>
      </c>
      <c r="H210" s="175">
        <v>1</v>
      </c>
      <c r="I210" s="176"/>
      <c r="J210" s="177">
        <f t="shared" si="10"/>
        <v>0</v>
      </c>
      <c r="K210" s="178"/>
      <c r="L210" s="179"/>
      <c r="M210" s="180" t="s">
        <v>1</v>
      </c>
      <c r="N210" s="181" t="s">
        <v>36</v>
      </c>
      <c r="O210" s="55"/>
      <c r="P210" s="167">
        <f t="shared" si="11"/>
        <v>0</v>
      </c>
      <c r="Q210" s="167">
        <v>0</v>
      </c>
      <c r="R210" s="167">
        <f t="shared" si="12"/>
        <v>0</v>
      </c>
      <c r="S210" s="167">
        <v>0</v>
      </c>
      <c r="T210" s="168">
        <f t="shared" si="1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9" t="s">
        <v>223</v>
      </c>
      <c r="AT210" s="169" t="s">
        <v>124</v>
      </c>
      <c r="AU210" s="169" t="s">
        <v>79</v>
      </c>
      <c r="AY210" s="14" t="s">
        <v>115</v>
      </c>
      <c r="BE210" s="170">
        <f t="shared" si="14"/>
        <v>0</v>
      </c>
      <c r="BF210" s="170">
        <f t="shared" si="15"/>
        <v>0</v>
      </c>
      <c r="BG210" s="170">
        <f t="shared" si="16"/>
        <v>0</v>
      </c>
      <c r="BH210" s="170">
        <f t="shared" si="17"/>
        <v>0</v>
      </c>
      <c r="BI210" s="170">
        <f t="shared" si="18"/>
        <v>0</v>
      </c>
      <c r="BJ210" s="14" t="s">
        <v>79</v>
      </c>
      <c r="BK210" s="170">
        <f t="shared" si="19"/>
        <v>0</v>
      </c>
      <c r="BL210" s="14" t="s">
        <v>224</v>
      </c>
      <c r="BM210" s="169" t="s">
        <v>438</v>
      </c>
    </row>
    <row r="211" spans="1:65" s="2" customFormat="1" ht="24" customHeight="1">
      <c r="A211" s="29"/>
      <c r="B211" s="156"/>
      <c r="C211" s="171" t="s">
        <v>439</v>
      </c>
      <c r="D211" s="171" t="s">
        <v>124</v>
      </c>
      <c r="E211" s="172" t="s">
        <v>440</v>
      </c>
      <c r="F211" s="173" t="s">
        <v>441</v>
      </c>
      <c r="G211" s="174" t="s">
        <v>120</v>
      </c>
      <c r="H211" s="175">
        <v>1</v>
      </c>
      <c r="I211" s="176"/>
      <c r="J211" s="177">
        <f t="shared" si="10"/>
        <v>0</v>
      </c>
      <c r="K211" s="178"/>
      <c r="L211" s="179"/>
      <c r="M211" s="180" t="s">
        <v>1</v>
      </c>
      <c r="N211" s="181" t="s">
        <v>36</v>
      </c>
      <c r="O211" s="55"/>
      <c r="P211" s="167">
        <f t="shared" si="11"/>
        <v>0</v>
      </c>
      <c r="Q211" s="167">
        <v>0</v>
      </c>
      <c r="R211" s="167">
        <f t="shared" si="12"/>
        <v>0</v>
      </c>
      <c r="S211" s="167">
        <v>0</v>
      </c>
      <c r="T211" s="168">
        <f t="shared" si="1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9" t="s">
        <v>223</v>
      </c>
      <c r="AT211" s="169" t="s">
        <v>124</v>
      </c>
      <c r="AU211" s="169" t="s">
        <v>79</v>
      </c>
      <c r="AY211" s="14" t="s">
        <v>115</v>
      </c>
      <c r="BE211" s="170">
        <f t="shared" si="14"/>
        <v>0</v>
      </c>
      <c r="BF211" s="170">
        <f t="shared" si="15"/>
        <v>0</v>
      </c>
      <c r="BG211" s="170">
        <f t="shared" si="16"/>
        <v>0</v>
      </c>
      <c r="BH211" s="170">
        <f t="shared" si="17"/>
        <v>0</v>
      </c>
      <c r="BI211" s="170">
        <f t="shared" si="18"/>
        <v>0</v>
      </c>
      <c r="BJ211" s="14" t="s">
        <v>79</v>
      </c>
      <c r="BK211" s="170">
        <f t="shared" si="19"/>
        <v>0</v>
      </c>
      <c r="BL211" s="14" t="s">
        <v>224</v>
      </c>
      <c r="BM211" s="169" t="s">
        <v>442</v>
      </c>
    </row>
    <row r="212" spans="1:65" s="2" customFormat="1" ht="24" customHeight="1">
      <c r="A212" s="29"/>
      <c r="B212" s="156"/>
      <c r="C212" s="157" t="s">
        <v>443</v>
      </c>
      <c r="D212" s="157" t="s">
        <v>117</v>
      </c>
      <c r="E212" s="158" t="s">
        <v>444</v>
      </c>
      <c r="F212" s="159" t="s">
        <v>445</v>
      </c>
      <c r="G212" s="160" t="s">
        <v>120</v>
      </c>
      <c r="H212" s="161">
        <v>1</v>
      </c>
      <c r="I212" s="162"/>
      <c r="J212" s="163">
        <f t="shared" si="10"/>
        <v>0</v>
      </c>
      <c r="K212" s="164"/>
      <c r="L212" s="30"/>
      <c r="M212" s="165" t="s">
        <v>1</v>
      </c>
      <c r="N212" s="166" t="s">
        <v>36</v>
      </c>
      <c r="O212" s="55"/>
      <c r="P212" s="167">
        <f t="shared" si="11"/>
        <v>0</v>
      </c>
      <c r="Q212" s="167">
        <v>0</v>
      </c>
      <c r="R212" s="167">
        <f t="shared" si="12"/>
        <v>0</v>
      </c>
      <c r="S212" s="167">
        <v>0</v>
      </c>
      <c r="T212" s="168">
        <f t="shared" si="1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9" t="s">
        <v>121</v>
      </c>
      <c r="AT212" s="169" t="s">
        <v>117</v>
      </c>
      <c r="AU212" s="169" t="s">
        <v>79</v>
      </c>
      <c r="AY212" s="14" t="s">
        <v>115</v>
      </c>
      <c r="BE212" s="170">
        <f t="shared" si="14"/>
        <v>0</v>
      </c>
      <c r="BF212" s="170">
        <f t="shared" si="15"/>
        <v>0</v>
      </c>
      <c r="BG212" s="170">
        <f t="shared" si="16"/>
        <v>0</v>
      </c>
      <c r="BH212" s="170">
        <f t="shared" si="17"/>
        <v>0</v>
      </c>
      <c r="BI212" s="170">
        <f t="shared" si="18"/>
        <v>0</v>
      </c>
      <c r="BJ212" s="14" t="s">
        <v>79</v>
      </c>
      <c r="BK212" s="170">
        <f t="shared" si="19"/>
        <v>0</v>
      </c>
      <c r="BL212" s="14" t="s">
        <v>121</v>
      </c>
      <c r="BM212" s="169" t="s">
        <v>446</v>
      </c>
    </row>
    <row r="213" spans="1:65" s="2" customFormat="1" ht="36" customHeight="1">
      <c r="A213" s="29"/>
      <c r="B213" s="156"/>
      <c r="C213" s="171" t="s">
        <v>447</v>
      </c>
      <c r="D213" s="171" t="s">
        <v>124</v>
      </c>
      <c r="E213" s="172" t="s">
        <v>448</v>
      </c>
      <c r="F213" s="173" t="s">
        <v>449</v>
      </c>
      <c r="G213" s="174" t="s">
        <v>120</v>
      </c>
      <c r="H213" s="175">
        <v>1</v>
      </c>
      <c r="I213" s="176"/>
      <c r="J213" s="177">
        <f t="shared" si="10"/>
        <v>0</v>
      </c>
      <c r="K213" s="178"/>
      <c r="L213" s="179"/>
      <c r="M213" s="188" t="s">
        <v>1</v>
      </c>
      <c r="N213" s="189" t="s">
        <v>36</v>
      </c>
      <c r="O213" s="190"/>
      <c r="P213" s="191">
        <f t="shared" si="11"/>
        <v>0</v>
      </c>
      <c r="Q213" s="191">
        <v>0</v>
      </c>
      <c r="R213" s="191">
        <f t="shared" si="12"/>
        <v>0</v>
      </c>
      <c r="S213" s="191">
        <v>0</v>
      </c>
      <c r="T213" s="192">
        <f t="shared" si="1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9" t="s">
        <v>223</v>
      </c>
      <c r="AT213" s="169" t="s">
        <v>124</v>
      </c>
      <c r="AU213" s="169" t="s">
        <v>79</v>
      </c>
      <c r="AY213" s="14" t="s">
        <v>115</v>
      </c>
      <c r="BE213" s="170">
        <f t="shared" si="14"/>
        <v>0</v>
      </c>
      <c r="BF213" s="170">
        <f t="shared" si="15"/>
        <v>0</v>
      </c>
      <c r="BG213" s="170">
        <f t="shared" si="16"/>
        <v>0</v>
      </c>
      <c r="BH213" s="170">
        <f t="shared" si="17"/>
        <v>0</v>
      </c>
      <c r="BI213" s="170">
        <f t="shared" si="18"/>
        <v>0</v>
      </c>
      <c r="BJ213" s="14" t="s">
        <v>79</v>
      </c>
      <c r="BK213" s="170">
        <f t="shared" si="19"/>
        <v>0</v>
      </c>
      <c r="BL213" s="14" t="s">
        <v>224</v>
      </c>
      <c r="BM213" s="169" t="s">
        <v>450</v>
      </c>
    </row>
    <row r="214" spans="1:65" s="2" customFormat="1" ht="6.95" customHeight="1">
      <c r="A214" s="29"/>
      <c r="B214" s="44"/>
      <c r="C214" s="45"/>
      <c r="D214" s="45"/>
      <c r="E214" s="45"/>
      <c r="F214" s="45"/>
      <c r="G214" s="45"/>
      <c r="H214" s="45"/>
      <c r="I214" s="117"/>
      <c r="J214" s="45"/>
      <c r="K214" s="45"/>
      <c r="L214" s="30"/>
      <c r="M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</row>
  </sheetData>
  <autoFilter ref="C119:K21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5" t="str">
        <f>'Rekapitulace stavby'!K6</f>
        <v>Oprava osvětlení žst. Kdyně</v>
      </c>
      <c r="F7" s="236"/>
      <c r="G7" s="236"/>
      <c r="H7" s="236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451</v>
      </c>
      <c r="F9" s="237"/>
      <c r="G9" s="237"/>
      <c r="H9" s="237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7. 5. 2020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8" t="str">
        <f>'Rekapitulace stavby'!E14</f>
        <v>Vyplň údaj</v>
      </c>
      <c r="F18" s="218"/>
      <c r="G18" s="218"/>
      <c r="H18" s="218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2" t="s">
        <v>1</v>
      </c>
      <c r="F27" s="222"/>
      <c r="G27" s="222"/>
      <c r="H27" s="222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ROUND((SUM(BE120:BE154)),  2)</f>
        <v>0</v>
      </c>
      <c r="G33" s="29"/>
      <c r="H33" s="29"/>
      <c r="I33" s="104">
        <v>0.21</v>
      </c>
      <c r="J33" s="103">
        <f>ROUND(((SUM(BE120:BE154))*I33),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ROUND((SUM(BF120:BF154)),  2)</f>
        <v>0</v>
      </c>
      <c r="G34" s="29"/>
      <c r="H34" s="29"/>
      <c r="I34" s="104">
        <v>0.15</v>
      </c>
      <c r="J34" s="103">
        <f>ROUND(((SUM(BF120:BF154))*I34),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ROUND((SUM(BG120:BG154)),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ROUND((SUM(BH120:BH154)),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ROUND((SUM(BI120:BI154)),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5" t="str">
        <f>E7</f>
        <v>Oprava osvětlení žst. Kdyně</v>
      </c>
      <c r="F85" s="236"/>
      <c r="G85" s="236"/>
      <c r="H85" s="236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5" t="str">
        <f>E9</f>
        <v>02 - Zemní práce</v>
      </c>
      <c r="F87" s="237"/>
      <c r="G87" s="237"/>
      <c r="H87" s="237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7. 5. 2020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23"/>
      <c r="D97" s="124" t="s">
        <v>452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10" customFormat="1" ht="19.899999999999999" customHeight="1">
      <c r="B98" s="128"/>
      <c r="D98" s="129" t="s">
        <v>453</v>
      </c>
      <c r="E98" s="130"/>
      <c r="F98" s="130"/>
      <c r="G98" s="130"/>
      <c r="H98" s="130"/>
      <c r="I98" s="131"/>
      <c r="J98" s="132">
        <f>J122</f>
        <v>0</v>
      </c>
      <c r="L98" s="128"/>
    </row>
    <row r="99" spans="1:31" s="9" customFormat="1" ht="24.95" customHeight="1">
      <c r="B99" s="123"/>
      <c r="D99" s="124" t="s">
        <v>454</v>
      </c>
      <c r="E99" s="125"/>
      <c r="F99" s="125"/>
      <c r="G99" s="125"/>
      <c r="H99" s="125"/>
      <c r="I99" s="126"/>
      <c r="J99" s="127">
        <f>J126</f>
        <v>0</v>
      </c>
      <c r="L99" s="123"/>
    </row>
    <row r="100" spans="1:31" s="10" customFormat="1" ht="19.899999999999999" customHeight="1">
      <c r="B100" s="128"/>
      <c r="D100" s="129" t="s">
        <v>455</v>
      </c>
      <c r="E100" s="130"/>
      <c r="F100" s="130"/>
      <c r="G100" s="130"/>
      <c r="H100" s="130"/>
      <c r="I100" s="131"/>
      <c r="J100" s="132">
        <f>J127</f>
        <v>0</v>
      </c>
      <c r="L100" s="128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100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15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35" t="str">
        <f>E7</f>
        <v>Oprava osvětlení žst. Kdyně</v>
      </c>
      <c r="F110" s="236"/>
      <c r="G110" s="236"/>
      <c r="H110" s="236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89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5" t="str">
        <f>E9</f>
        <v>02 - Zemní práce</v>
      </c>
      <c r="F112" s="237"/>
      <c r="G112" s="237"/>
      <c r="H112" s="237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F12</f>
        <v xml:space="preserve"> </v>
      </c>
      <c r="G114" s="29"/>
      <c r="H114" s="29"/>
      <c r="I114" s="94" t="s">
        <v>20</v>
      </c>
      <c r="J114" s="52" t="str">
        <f>IF(J12="","",J12)</f>
        <v>7. 5. 2020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22</v>
      </c>
      <c r="D116" s="29"/>
      <c r="E116" s="29"/>
      <c r="F116" s="22" t="str">
        <f>E15</f>
        <v xml:space="preserve"> </v>
      </c>
      <c r="G116" s="29"/>
      <c r="H116" s="29"/>
      <c r="I116" s="94" t="s">
        <v>27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25</v>
      </c>
      <c r="D117" s="29"/>
      <c r="E117" s="29"/>
      <c r="F117" s="22" t="str">
        <f>IF(E18="","",E18)</f>
        <v>Vyplň údaj</v>
      </c>
      <c r="G117" s="29"/>
      <c r="H117" s="29"/>
      <c r="I117" s="94" t="s">
        <v>29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101</v>
      </c>
      <c r="D119" s="136" t="s">
        <v>56</v>
      </c>
      <c r="E119" s="136" t="s">
        <v>52</v>
      </c>
      <c r="F119" s="136" t="s">
        <v>53</v>
      </c>
      <c r="G119" s="136" t="s">
        <v>102</v>
      </c>
      <c r="H119" s="136" t="s">
        <v>103</v>
      </c>
      <c r="I119" s="137" t="s">
        <v>104</v>
      </c>
      <c r="J119" s="138" t="s">
        <v>93</v>
      </c>
      <c r="K119" s="139" t="s">
        <v>105</v>
      </c>
      <c r="L119" s="140"/>
      <c r="M119" s="59" t="s">
        <v>1</v>
      </c>
      <c r="N119" s="60" t="s">
        <v>35</v>
      </c>
      <c r="O119" s="60" t="s">
        <v>106</v>
      </c>
      <c r="P119" s="60" t="s">
        <v>107</v>
      </c>
      <c r="Q119" s="60" t="s">
        <v>108</v>
      </c>
      <c r="R119" s="60" t="s">
        <v>109</v>
      </c>
      <c r="S119" s="60" t="s">
        <v>110</v>
      </c>
      <c r="T119" s="61" t="s">
        <v>111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112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P121+P126</f>
        <v>0</v>
      </c>
      <c r="Q120" s="63"/>
      <c r="R120" s="142">
        <f>R121+R126</f>
        <v>82.793405327999992</v>
      </c>
      <c r="S120" s="63"/>
      <c r="T120" s="143">
        <f>T121+T126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70</v>
      </c>
      <c r="AU120" s="14" t="s">
        <v>95</v>
      </c>
      <c r="BK120" s="144">
        <f>BK121+BK126</f>
        <v>0</v>
      </c>
    </row>
    <row r="121" spans="1:65" s="12" customFormat="1" ht="25.9" customHeight="1">
      <c r="B121" s="145"/>
      <c r="D121" s="146" t="s">
        <v>70</v>
      </c>
      <c r="E121" s="147" t="s">
        <v>456</v>
      </c>
      <c r="F121" s="147" t="s">
        <v>457</v>
      </c>
      <c r="I121" s="148"/>
      <c r="J121" s="149">
        <f>BK121</f>
        <v>0</v>
      </c>
      <c r="L121" s="145"/>
      <c r="M121" s="150"/>
      <c r="N121" s="151"/>
      <c r="O121" s="151"/>
      <c r="P121" s="152">
        <f>P122</f>
        <v>0</v>
      </c>
      <c r="Q121" s="151"/>
      <c r="R121" s="152">
        <f>R122</f>
        <v>0</v>
      </c>
      <c r="S121" s="151"/>
      <c r="T121" s="153">
        <f>T122</f>
        <v>0</v>
      </c>
      <c r="AR121" s="146" t="s">
        <v>79</v>
      </c>
      <c r="AT121" s="154" t="s">
        <v>70</v>
      </c>
      <c r="AU121" s="154" t="s">
        <v>71</v>
      </c>
      <c r="AY121" s="146" t="s">
        <v>115</v>
      </c>
      <c r="BK121" s="155">
        <f>BK122</f>
        <v>0</v>
      </c>
    </row>
    <row r="122" spans="1:65" s="12" customFormat="1" ht="22.9" customHeight="1">
      <c r="B122" s="145"/>
      <c r="D122" s="146" t="s">
        <v>70</v>
      </c>
      <c r="E122" s="186" t="s">
        <v>79</v>
      </c>
      <c r="F122" s="186" t="s">
        <v>458</v>
      </c>
      <c r="I122" s="148"/>
      <c r="J122" s="187">
        <f>BK122</f>
        <v>0</v>
      </c>
      <c r="L122" s="145"/>
      <c r="M122" s="150"/>
      <c r="N122" s="151"/>
      <c r="O122" s="151"/>
      <c r="P122" s="152">
        <f>SUM(P123:P125)</f>
        <v>0</v>
      </c>
      <c r="Q122" s="151"/>
      <c r="R122" s="152">
        <f>SUM(R123:R125)</f>
        <v>0</v>
      </c>
      <c r="S122" s="151"/>
      <c r="T122" s="153">
        <f>SUM(T123:T125)</f>
        <v>0</v>
      </c>
      <c r="AR122" s="146" t="s">
        <v>79</v>
      </c>
      <c r="AT122" s="154" t="s">
        <v>70</v>
      </c>
      <c r="AU122" s="154" t="s">
        <v>79</v>
      </c>
      <c r="AY122" s="146" t="s">
        <v>115</v>
      </c>
      <c r="BK122" s="155">
        <f>SUM(BK123:BK125)</f>
        <v>0</v>
      </c>
    </row>
    <row r="123" spans="1:65" s="2" customFormat="1" ht="16.5" customHeight="1">
      <c r="A123" s="29"/>
      <c r="B123" s="156"/>
      <c r="C123" s="157" t="s">
        <v>79</v>
      </c>
      <c r="D123" s="157" t="s">
        <v>117</v>
      </c>
      <c r="E123" s="158" t="s">
        <v>459</v>
      </c>
      <c r="F123" s="159" t="s">
        <v>460</v>
      </c>
      <c r="G123" s="160" t="s">
        <v>461</v>
      </c>
      <c r="H123" s="161">
        <v>200</v>
      </c>
      <c r="I123" s="162"/>
      <c r="J123" s="163">
        <f>ROUND(I123*H123,2)</f>
        <v>0</v>
      </c>
      <c r="K123" s="164"/>
      <c r="L123" s="30"/>
      <c r="M123" s="165" t="s">
        <v>1</v>
      </c>
      <c r="N123" s="166" t="s">
        <v>36</v>
      </c>
      <c r="O123" s="55"/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9" t="s">
        <v>224</v>
      </c>
      <c r="AT123" s="169" t="s">
        <v>117</v>
      </c>
      <c r="AU123" s="169" t="s">
        <v>81</v>
      </c>
      <c r="AY123" s="14" t="s">
        <v>115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4" t="s">
        <v>79</v>
      </c>
      <c r="BK123" s="170">
        <f>ROUND(I123*H123,2)</f>
        <v>0</v>
      </c>
      <c r="BL123" s="14" t="s">
        <v>224</v>
      </c>
      <c r="BM123" s="169" t="s">
        <v>462</v>
      </c>
    </row>
    <row r="124" spans="1:65" s="2" customFormat="1" ht="24" customHeight="1">
      <c r="A124" s="29"/>
      <c r="B124" s="156"/>
      <c r="C124" s="157" t="s">
        <v>81</v>
      </c>
      <c r="D124" s="157" t="s">
        <v>117</v>
      </c>
      <c r="E124" s="158" t="s">
        <v>463</v>
      </c>
      <c r="F124" s="159" t="s">
        <v>464</v>
      </c>
      <c r="G124" s="160" t="s">
        <v>465</v>
      </c>
      <c r="H124" s="161">
        <v>30</v>
      </c>
      <c r="I124" s="162"/>
      <c r="J124" s="163">
        <f>ROUND(I124*H124,2)</f>
        <v>0</v>
      </c>
      <c r="K124" s="164"/>
      <c r="L124" s="30"/>
      <c r="M124" s="165" t="s">
        <v>1</v>
      </c>
      <c r="N124" s="166" t="s">
        <v>36</v>
      </c>
      <c r="O124" s="55"/>
      <c r="P124" s="167">
        <f>O124*H124</f>
        <v>0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9" t="s">
        <v>224</v>
      </c>
      <c r="AT124" s="169" t="s">
        <v>117</v>
      </c>
      <c r="AU124" s="169" t="s">
        <v>81</v>
      </c>
      <c r="AY124" s="14" t="s">
        <v>115</v>
      </c>
      <c r="BE124" s="170">
        <f>IF(N124="základní",J124,0)</f>
        <v>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14" t="s">
        <v>79</v>
      </c>
      <c r="BK124" s="170">
        <f>ROUND(I124*H124,2)</f>
        <v>0</v>
      </c>
      <c r="BL124" s="14" t="s">
        <v>224</v>
      </c>
      <c r="BM124" s="169" t="s">
        <v>466</v>
      </c>
    </row>
    <row r="125" spans="1:65" s="2" customFormat="1" ht="16.5" customHeight="1">
      <c r="A125" s="29"/>
      <c r="B125" s="156"/>
      <c r="C125" s="157" t="s">
        <v>467</v>
      </c>
      <c r="D125" s="157" t="s">
        <v>117</v>
      </c>
      <c r="E125" s="158" t="s">
        <v>468</v>
      </c>
      <c r="F125" s="159" t="s">
        <v>469</v>
      </c>
      <c r="G125" s="160" t="s">
        <v>465</v>
      </c>
      <c r="H125" s="161">
        <v>200</v>
      </c>
      <c r="I125" s="162"/>
      <c r="J125" s="163">
        <f>ROUND(I125*H125,2)</f>
        <v>0</v>
      </c>
      <c r="K125" s="164"/>
      <c r="L125" s="30"/>
      <c r="M125" s="165" t="s">
        <v>1</v>
      </c>
      <c r="N125" s="166" t="s">
        <v>36</v>
      </c>
      <c r="O125" s="55"/>
      <c r="P125" s="167">
        <f>O125*H125</f>
        <v>0</v>
      </c>
      <c r="Q125" s="167">
        <v>0</v>
      </c>
      <c r="R125" s="167">
        <f>Q125*H125</f>
        <v>0</v>
      </c>
      <c r="S125" s="167">
        <v>0</v>
      </c>
      <c r="T125" s="16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9" t="s">
        <v>224</v>
      </c>
      <c r="AT125" s="169" t="s">
        <v>117</v>
      </c>
      <c r="AU125" s="169" t="s">
        <v>81</v>
      </c>
      <c r="AY125" s="14" t="s">
        <v>115</v>
      </c>
      <c r="BE125" s="170">
        <f>IF(N125="základní",J125,0)</f>
        <v>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14" t="s">
        <v>79</v>
      </c>
      <c r="BK125" s="170">
        <f>ROUND(I125*H125,2)</f>
        <v>0</v>
      </c>
      <c r="BL125" s="14" t="s">
        <v>224</v>
      </c>
      <c r="BM125" s="169" t="s">
        <v>470</v>
      </c>
    </row>
    <row r="126" spans="1:65" s="12" customFormat="1" ht="25.9" customHeight="1">
      <c r="B126" s="145"/>
      <c r="D126" s="146" t="s">
        <v>70</v>
      </c>
      <c r="E126" s="147" t="s">
        <v>124</v>
      </c>
      <c r="F126" s="147" t="s">
        <v>471</v>
      </c>
      <c r="I126" s="148"/>
      <c r="J126" s="149">
        <f>BK126</f>
        <v>0</v>
      </c>
      <c r="L126" s="145"/>
      <c r="M126" s="150"/>
      <c r="N126" s="151"/>
      <c r="O126" s="151"/>
      <c r="P126" s="152">
        <f>P127</f>
        <v>0</v>
      </c>
      <c r="Q126" s="151"/>
      <c r="R126" s="152">
        <f>R127</f>
        <v>82.793405327999992</v>
      </c>
      <c r="S126" s="151"/>
      <c r="T126" s="153">
        <f>T127</f>
        <v>0</v>
      </c>
      <c r="AR126" s="146" t="s">
        <v>467</v>
      </c>
      <c r="AT126" s="154" t="s">
        <v>70</v>
      </c>
      <c r="AU126" s="154" t="s">
        <v>71</v>
      </c>
      <c r="AY126" s="146" t="s">
        <v>115</v>
      </c>
      <c r="BK126" s="155">
        <f>BK127</f>
        <v>0</v>
      </c>
    </row>
    <row r="127" spans="1:65" s="12" customFormat="1" ht="22.9" customHeight="1">
      <c r="B127" s="145"/>
      <c r="D127" s="146" t="s">
        <v>70</v>
      </c>
      <c r="E127" s="186" t="s">
        <v>472</v>
      </c>
      <c r="F127" s="186" t="s">
        <v>473</v>
      </c>
      <c r="I127" s="148"/>
      <c r="J127" s="187">
        <f>BK127</f>
        <v>0</v>
      </c>
      <c r="L127" s="145"/>
      <c r="M127" s="150"/>
      <c r="N127" s="151"/>
      <c r="O127" s="151"/>
      <c r="P127" s="152">
        <f>SUM(P128:P154)</f>
        <v>0</v>
      </c>
      <c r="Q127" s="151"/>
      <c r="R127" s="152">
        <f>SUM(R128:R154)</f>
        <v>82.793405327999992</v>
      </c>
      <c r="S127" s="151"/>
      <c r="T127" s="153">
        <f>SUM(T128:T154)</f>
        <v>0</v>
      </c>
      <c r="AR127" s="146" t="s">
        <v>467</v>
      </c>
      <c r="AT127" s="154" t="s">
        <v>70</v>
      </c>
      <c r="AU127" s="154" t="s">
        <v>79</v>
      </c>
      <c r="AY127" s="146" t="s">
        <v>115</v>
      </c>
      <c r="BK127" s="155">
        <f>SUM(BK128:BK154)</f>
        <v>0</v>
      </c>
    </row>
    <row r="128" spans="1:65" s="2" customFormat="1" ht="24" customHeight="1">
      <c r="A128" s="29"/>
      <c r="B128" s="156"/>
      <c r="C128" s="157" t="s">
        <v>224</v>
      </c>
      <c r="D128" s="157" t="s">
        <v>117</v>
      </c>
      <c r="E128" s="158" t="s">
        <v>474</v>
      </c>
      <c r="F128" s="159" t="s">
        <v>475</v>
      </c>
      <c r="G128" s="160" t="s">
        <v>476</v>
      </c>
      <c r="H128" s="161">
        <v>3</v>
      </c>
      <c r="I128" s="162"/>
      <c r="J128" s="163">
        <f t="shared" ref="J128:J154" si="0">ROUND(I128*H128,2)</f>
        <v>0</v>
      </c>
      <c r="K128" s="164"/>
      <c r="L128" s="30"/>
      <c r="M128" s="165" t="s">
        <v>1</v>
      </c>
      <c r="N128" s="166" t="s">
        <v>36</v>
      </c>
      <c r="O128" s="55"/>
      <c r="P128" s="167">
        <f t="shared" ref="P128:P154" si="1">O128*H128</f>
        <v>0</v>
      </c>
      <c r="Q128" s="167">
        <v>8.8000000000000005E-3</v>
      </c>
      <c r="R128" s="167">
        <f t="shared" ref="R128:R154" si="2">Q128*H128</f>
        <v>2.64E-2</v>
      </c>
      <c r="S128" s="167">
        <v>0</v>
      </c>
      <c r="T128" s="168">
        <f t="shared" ref="T128:T154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9" t="s">
        <v>395</v>
      </c>
      <c r="AT128" s="169" t="s">
        <v>117</v>
      </c>
      <c r="AU128" s="169" t="s">
        <v>81</v>
      </c>
      <c r="AY128" s="14" t="s">
        <v>115</v>
      </c>
      <c r="BE128" s="170">
        <f t="shared" ref="BE128:BE154" si="4">IF(N128="základní",J128,0)</f>
        <v>0</v>
      </c>
      <c r="BF128" s="170">
        <f t="shared" ref="BF128:BF154" si="5">IF(N128="snížená",J128,0)</f>
        <v>0</v>
      </c>
      <c r="BG128" s="170">
        <f t="shared" ref="BG128:BG154" si="6">IF(N128="zákl. přenesená",J128,0)</f>
        <v>0</v>
      </c>
      <c r="BH128" s="170">
        <f t="shared" ref="BH128:BH154" si="7">IF(N128="sníž. přenesená",J128,0)</f>
        <v>0</v>
      </c>
      <c r="BI128" s="170">
        <f t="shared" ref="BI128:BI154" si="8">IF(N128="nulová",J128,0)</f>
        <v>0</v>
      </c>
      <c r="BJ128" s="14" t="s">
        <v>79</v>
      </c>
      <c r="BK128" s="170">
        <f t="shared" ref="BK128:BK154" si="9">ROUND(I128*H128,2)</f>
        <v>0</v>
      </c>
      <c r="BL128" s="14" t="s">
        <v>395</v>
      </c>
      <c r="BM128" s="169" t="s">
        <v>477</v>
      </c>
    </row>
    <row r="129" spans="1:65" s="2" customFormat="1" ht="24" customHeight="1">
      <c r="A129" s="29"/>
      <c r="B129" s="156"/>
      <c r="C129" s="157" t="s">
        <v>478</v>
      </c>
      <c r="D129" s="157" t="s">
        <v>117</v>
      </c>
      <c r="E129" s="158" t="s">
        <v>479</v>
      </c>
      <c r="F129" s="159" t="s">
        <v>480</v>
      </c>
      <c r="G129" s="160" t="s">
        <v>461</v>
      </c>
      <c r="H129" s="161">
        <v>200</v>
      </c>
      <c r="I129" s="162"/>
      <c r="J129" s="163">
        <f t="shared" si="0"/>
        <v>0</v>
      </c>
      <c r="K129" s="164"/>
      <c r="L129" s="30"/>
      <c r="M129" s="165" t="s">
        <v>1</v>
      </c>
      <c r="N129" s="166" t="s">
        <v>36</v>
      </c>
      <c r="O129" s="55"/>
      <c r="P129" s="167">
        <f t="shared" si="1"/>
        <v>0</v>
      </c>
      <c r="Q129" s="167">
        <v>0</v>
      </c>
      <c r="R129" s="167">
        <f t="shared" si="2"/>
        <v>0</v>
      </c>
      <c r="S129" s="167">
        <v>0</v>
      </c>
      <c r="T129" s="16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9" t="s">
        <v>395</v>
      </c>
      <c r="AT129" s="169" t="s">
        <v>117</v>
      </c>
      <c r="AU129" s="169" t="s">
        <v>81</v>
      </c>
      <c r="AY129" s="14" t="s">
        <v>115</v>
      </c>
      <c r="BE129" s="170">
        <f t="shared" si="4"/>
        <v>0</v>
      </c>
      <c r="BF129" s="170">
        <f t="shared" si="5"/>
        <v>0</v>
      </c>
      <c r="BG129" s="170">
        <f t="shared" si="6"/>
        <v>0</v>
      </c>
      <c r="BH129" s="170">
        <f t="shared" si="7"/>
        <v>0</v>
      </c>
      <c r="BI129" s="170">
        <f t="shared" si="8"/>
        <v>0</v>
      </c>
      <c r="BJ129" s="14" t="s">
        <v>79</v>
      </c>
      <c r="BK129" s="170">
        <f t="shared" si="9"/>
        <v>0</v>
      </c>
      <c r="BL129" s="14" t="s">
        <v>395</v>
      </c>
      <c r="BM129" s="169" t="s">
        <v>481</v>
      </c>
    </row>
    <row r="130" spans="1:65" s="2" customFormat="1" ht="24" customHeight="1">
      <c r="A130" s="29"/>
      <c r="B130" s="156"/>
      <c r="C130" s="157" t="s">
        <v>251</v>
      </c>
      <c r="D130" s="157" t="s">
        <v>117</v>
      </c>
      <c r="E130" s="158" t="s">
        <v>482</v>
      </c>
      <c r="F130" s="159" t="s">
        <v>483</v>
      </c>
      <c r="G130" s="160" t="s">
        <v>461</v>
      </c>
      <c r="H130" s="161">
        <v>20</v>
      </c>
      <c r="I130" s="162"/>
      <c r="J130" s="163">
        <f t="shared" si="0"/>
        <v>0</v>
      </c>
      <c r="K130" s="164"/>
      <c r="L130" s="30"/>
      <c r="M130" s="165" t="s">
        <v>1</v>
      </c>
      <c r="N130" s="166" t="s">
        <v>36</v>
      </c>
      <c r="O130" s="55"/>
      <c r="P130" s="167">
        <f t="shared" si="1"/>
        <v>0</v>
      </c>
      <c r="Q130" s="167">
        <v>0</v>
      </c>
      <c r="R130" s="167">
        <f t="shared" si="2"/>
        <v>0</v>
      </c>
      <c r="S130" s="167">
        <v>0</v>
      </c>
      <c r="T130" s="16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9" t="s">
        <v>395</v>
      </c>
      <c r="AT130" s="169" t="s">
        <v>117</v>
      </c>
      <c r="AU130" s="169" t="s">
        <v>81</v>
      </c>
      <c r="AY130" s="14" t="s">
        <v>115</v>
      </c>
      <c r="BE130" s="170">
        <f t="shared" si="4"/>
        <v>0</v>
      </c>
      <c r="BF130" s="170">
        <f t="shared" si="5"/>
        <v>0</v>
      </c>
      <c r="BG130" s="170">
        <f t="shared" si="6"/>
        <v>0</v>
      </c>
      <c r="BH130" s="170">
        <f t="shared" si="7"/>
        <v>0</v>
      </c>
      <c r="BI130" s="170">
        <f t="shared" si="8"/>
        <v>0</v>
      </c>
      <c r="BJ130" s="14" t="s">
        <v>79</v>
      </c>
      <c r="BK130" s="170">
        <f t="shared" si="9"/>
        <v>0</v>
      </c>
      <c r="BL130" s="14" t="s">
        <v>395</v>
      </c>
      <c r="BM130" s="169" t="s">
        <v>484</v>
      </c>
    </row>
    <row r="131" spans="1:65" s="2" customFormat="1" ht="24" customHeight="1">
      <c r="A131" s="29"/>
      <c r="B131" s="156"/>
      <c r="C131" s="157" t="s">
        <v>136</v>
      </c>
      <c r="D131" s="157" t="s">
        <v>117</v>
      </c>
      <c r="E131" s="158" t="s">
        <v>485</v>
      </c>
      <c r="F131" s="159" t="s">
        <v>486</v>
      </c>
      <c r="G131" s="160" t="s">
        <v>120</v>
      </c>
      <c r="H131" s="161">
        <v>10</v>
      </c>
      <c r="I131" s="162"/>
      <c r="J131" s="163">
        <f t="shared" si="0"/>
        <v>0</v>
      </c>
      <c r="K131" s="164"/>
      <c r="L131" s="30"/>
      <c r="M131" s="165" t="s">
        <v>1</v>
      </c>
      <c r="N131" s="166" t="s">
        <v>36</v>
      </c>
      <c r="O131" s="55"/>
      <c r="P131" s="167">
        <f t="shared" si="1"/>
        <v>0</v>
      </c>
      <c r="Q131" s="167">
        <v>0</v>
      </c>
      <c r="R131" s="167">
        <f t="shared" si="2"/>
        <v>0</v>
      </c>
      <c r="S131" s="167">
        <v>0</v>
      </c>
      <c r="T131" s="16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9" t="s">
        <v>395</v>
      </c>
      <c r="AT131" s="169" t="s">
        <v>117</v>
      </c>
      <c r="AU131" s="169" t="s">
        <v>81</v>
      </c>
      <c r="AY131" s="14" t="s">
        <v>115</v>
      </c>
      <c r="BE131" s="170">
        <f t="shared" si="4"/>
        <v>0</v>
      </c>
      <c r="BF131" s="170">
        <f t="shared" si="5"/>
        <v>0</v>
      </c>
      <c r="BG131" s="170">
        <f t="shared" si="6"/>
        <v>0</v>
      </c>
      <c r="BH131" s="170">
        <f t="shared" si="7"/>
        <v>0</v>
      </c>
      <c r="BI131" s="170">
        <f t="shared" si="8"/>
        <v>0</v>
      </c>
      <c r="BJ131" s="14" t="s">
        <v>79</v>
      </c>
      <c r="BK131" s="170">
        <f t="shared" si="9"/>
        <v>0</v>
      </c>
      <c r="BL131" s="14" t="s">
        <v>395</v>
      </c>
      <c r="BM131" s="169" t="s">
        <v>487</v>
      </c>
    </row>
    <row r="132" spans="1:65" s="2" customFormat="1" ht="16.5" customHeight="1">
      <c r="A132" s="29"/>
      <c r="B132" s="156"/>
      <c r="C132" s="157" t="s">
        <v>141</v>
      </c>
      <c r="D132" s="157" t="s">
        <v>117</v>
      </c>
      <c r="E132" s="158" t="s">
        <v>488</v>
      </c>
      <c r="F132" s="159" t="s">
        <v>489</v>
      </c>
      <c r="G132" s="160" t="s">
        <v>465</v>
      </c>
      <c r="H132" s="161">
        <v>32</v>
      </c>
      <c r="I132" s="162"/>
      <c r="J132" s="163">
        <f t="shared" si="0"/>
        <v>0</v>
      </c>
      <c r="K132" s="164"/>
      <c r="L132" s="30"/>
      <c r="M132" s="165" t="s">
        <v>1</v>
      </c>
      <c r="N132" s="166" t="s">
        <v>36</v>
      </c>
      <c r="O132" s="55"/>
      <c r="P132" s="167">
        <f t="shared" si="1"/>
        <v>0</v>
      </c>
      <c r="Q132" s="167">
        <v>2.4532922039999998</v>
      </c>
      <c r="R132" s="167">
        <f t="shared" si="2"/>
        <v>78.505350527999994</v>
      </c>
      <c r="S132" s="167">
        <v>0</v>
      </c>
      <c r="T132" s="16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9" t="s">
        <v>395</v>
      </c>
      <c r="AT132" s="169" t="s">
        <v>117</v>
      </c>
      <c r="AU132" s="169" t="s">
        <v>81</v>
      </c>
      <c r="AY132" s="14" t="s">
        <v>115</v>
      </c>
      <c r="BE132" s="170">
        <f t="shared" si="4"/>
        <v>0</v>
      </c>
      <c r="BF132" s="170">
        <f t="shared" si="5"/>
        <v>0</v>
      </c>
      <c r="BG132" s="170">
        <f t="shared" si="6"/>
        <v>0</v>
      </c>
      <c r="BH132" s="170">
        <f t="shared" si="7"/>
        <v>0</v>
      </c>
      <c r="BI132" s="170">
        <f t="shared" si="8"/>
        <v>0</v>
      </c>
      <c r="BJ132" s="14" t="s">
        <v>79</v>
      </c>
      <c r="BK132" s="170">
        <f t="shared" si="9"/>
        <v>0</v>
      </c>
      <c r="BL132" s="14" t="s">
        <v>395</v>
      </c>
      <c r="BM132" s="169" t="s">
        <v>490</v>
      </c>
    </row>
    <row r="133" spans="1:65" s="2" customFormat="1" ht="24" customHeight="1">
      <c r="A133" s="29"/>
      <c r="B133" s="156"/>
      <c r="C133" s="157" t="s">
        <v>223</v>
      </c>
      <c r="D133" s="157" t="s">
        <v>117</v>
      </c>
      <c r="E133" s="158" t="s">
        <v>491</v>
      </c>
      <c r="F133" s="159" t="s">
        <v>492</v>
      </c>
      <c r="G133" s="160" t="s">
        <v>465</v>
      </c>
      <c r="H133" s="161">
        <v>20</v>
      </c>
      <c r="I133" s="162"/>
      <c r="J133" s="163">
        <f t="shared" si="0"/>
        <v>0</v>
      </c>
      <c r="K133" s="164"/>
      <c r="L133" s="30"/>
      <c r="M133" s="165" t="s">
        <v>1</v>
      </c>
      <c r="N133" s="166" t="s">
        <v>36</v>
      </c>
      <c r="O133" s="55"/>
      <c r="P133" s="167">
        <f t="shared" si="1"/>
        <v>0</v>
      </c>
      <c r="Q133" s="167">
        <v>0</v>
      </c>
      <c r="R133" s="167">
        <f t="shared" si="2"/>
        <v>0</v>
      </c>
      <c r="S133" s="167">
        <v>0</v>
      </c>
      <c r="T133" s="16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9" t="s">
        <v>395</v>
      </c>
      <c r="AT133" s="169" t="s">
        <v>117</v>
      </c>
      <c r="AU133" s="169" t="s">
        <v>81</v>
      </c>
      <c r="AY133" s="14" t="s">
        <v>115</v>
      </c>
      <c r="BE133" s="170">
        <f t="shared" si="4"/>
        <v>0</v>
      </c>
      <c r="BF133" s="170">
        <f t="shared" si="5"/>
        <v>0</v>
      </c>
      <c r="BG133" s="170">
        <f t="shared" si="6"/>
        <v>0</v>
      </c>
      <c r="BH133" s="170">
        <f t="shared" si="7"/>
        <v>0</v>
      </c>
      <c r="BI133" s="170">
        <f t="shared" si="8"/>
        <v>0</v>
      </c>
      <c r="BJ133" s="14" t="s">
        <v>79</v>
      </c>
      <c r="BK133" s="170">
        <f t="shared" si="9"/>
        <v>0</v>
      </c>
      <c r="BL133" s="14" t="s">
        <v>395</v>
      </c>
      <c r="BM133" s="169" t="s">
        <v>493</v>
      </c>
    </row>
    <row r="134" spans="1:65" s="2" customFormat="1" ht="24" customHeight="1">
      <c r="A134" s="29"/>
      <c r="B134" s="156"/>
      <c r="C134" s="157" t="s">
        <v>494</v>
      </c>
      <c r="D134" s="157" t="s">
        <v>117</v>
      </c>
      <c r="E134" s="158" t="s">
        <v>495</v>
      </c>
      <c r="F134" s="159" t="s">
        <v>496</v>
      </c>
      <c r="G134" s="160" t="s">
        <v>174</v>
      </c>
      <c r="H134" s="161">
        <v>486</v>
      </c>
      <c r="I134" s="162"/>
      <c r="J134" s="163">
        <f t="shared" si="0"/>
        <v>0</v>
      </c>
      <c r="K134" s="164"/>
      <c r="L134" s="30"/>
      <c r="M134" s="165" t="s">
        <v>1</v>
      </c>
      <c r="N134" s="166" t="s">
        <v>36</v>
      </c>
      <c r="O134" s="55"/>
      <c r="P134" s="167">
        <f t="shared" si="1"/>
        <v>0</v>
      </c>
      <c r="Q134" s="167">
        <v>0</v>
      </c>
      <c r="R134" s="167">
        <f t="shared" si="2"/>
        <v>0</v>
      </c>
      <c r="S134" s="167">
        <v>0</v>
      </c>
      <c r="T134" s="16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9" t="s">
        <v>395</v>
      </c>
      <c r="AT134" s="169" t="s">
        <v>117</v>
      </c>
      <c r="AU134" s="169" t="s">
        <v>81</v>
      </c>
      <c r="AY134" s="14" t="s">
        <v>115</v>
      </c>
      <c r="BE134" s="170">
        <f t="shared" si="4"/>
        <v>0</v>
      </c>
      <c r="BF134" s="170">
        <f t="shared" si="5"/>
        <v>0</v>
      </c>
      <c r="BG134" s="170">
        <f t="shared" si="6"/>
        <v>0</v>
      </c>
      <c r="BH134" s="170">
        <f t="shared" si="7"/>
        <v>0</v>
      </c>
      <c r="BI134" s="170">
        <f t="shared" si="8"/>
        <v>0</v>
      </c>
      <c r="BJ134" s="14" t="s">
        <v>79</v>
      </c>
      <c r="BK134" s="170">
        <f t="shared" si="9"/>
        <v>0</v>
      </c>
      <c r="BL134" s="14" t="s">
        <v>395</v>
      </c>
      <c r="BM134" s="169" t="s">
        <v>497</v>
      </c>
    </row>
    <row r="135" spans="1:65" s="2" customFormat="1" ht="24" customHeight="1">
      <c r="A135" s="29"/>
      <c r="B135" s="156"/>
      <c r="C135" s="157" t="s">
        <v>498</v>
      </c>
      <c r="D135" s="157" t="s">
        <v>117</v>
      </c>
      <c r="E135" s="158" t="s">
        <v>499</v>
      </c>
      <c r="F135" s="159" t="s">
        <v>500</v>
      </c>
      <c r="G135" s="160" t="s">
        <v>174</v>
      </c>
      <c r="H135" s="161">
        <v>14</v>
      </c>
      <c r="I135" s="162"/>
      <c r="J135" s="163">
        <f t="shared" si="0"/>
        <v>0</v>
      </c>
      <c r="K135" s="164"/>
      <c r="L135" s="30"/>
      <c r="M135" s="165" t="s">
        <v>1</v>
      </c>
      <c r="N135" s="166" t="s">
        <v>36</v>
      </c>
      <c r="O135" s="55"/>
      <c r="P135" s="167">
        <f t="shared" si="1"/>
        <v>0</v>
      </c>
      <c r="Q135" s="167">
        <v>0</v>
      </c>
      <c r="R135" s="167">
        <f t="shared" si="2"/>
        <v>0</v>
      </c>
      <c r="S135" s="167">
        <v>0</v>
      </c>
      <c r="T135" s="16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9" t="s">
        <v>224</v>
      </c>
      <c r="AT135" s="169" t="s">
        <v>117</v>
      </c>
      <c r="AU135" s="169" t="s">
        <v>81</v>
      </c>
      <c r="AY135" s="14" t="s">
        <v>115</v>
      </c>
      <c r="BE135" s="170">
        <f t="shared" si="4"/>
        <v>0</v>
      </c>
      <c r="BF135" s="170">
        <f t="shared" si="5"/>
        <v>0</v>
      </c>
      <c r="BG135" s="170">
        <f t="shared" si="6"/>
        <v>0</v>
      </c>
      <c r="BH135" s="170">
        <f t="shared" si="7"/>
        <v>0</v>
      </c>
      <c r="BI135" s="170">
        <f t="shared" si="8"/>
        <v>0</v>
      </c>
      <c r="BJ135" s="14" t="s">
        <v>79</v>
      </c>
      <c r="BK135" s="170">
        <f t="shared" si="9"/>
        <v>0</v>
      </c>
      <c r="BL135" s="14" t="s">
        <v>224</v>
      </c>
      <c r="BM135" s="169" t="s">
        <v>501</v>
      </c>
    </row>
    <row r="136" spans="1:65" s="2" customFormat="1" ht="24" customHeight="1">
      <c r="A136" s="29"/>
      <c r="B136" s="156"/>
      <c r="C136" s="157" t="s">
        <v>502</v>
      </c>
      <c r="D136" s="157" t="s">
        <v>117</v>
      </c>
      <c r="E136" s="158" t="s">
        <v>503</v>
      </c>
      <c r="F136" s="159" t="s">
        <v>504</v>
      </c>
      <c r="G136" s="160" t="s">
        <v>174</v>
      </c>
      <c r="H136" s="161">
        <v>486</v>
      </c>
      <c r="I136" s="162"/>
      <c r="J136" s="163">
        <f t="shared" si="0"/>
        <v>0</v>
      </c>
      <c r="K136" s="164"/>
      <c r="L136" s="30"/>
      <c r="M136" s="165" t="s">
        <v>1</v>
      </c>
      <c r="N136" s="166" t="s">
        <v>36</v>
      </c>
      <c r="O136" s="55"/>
      <c r="P136" s="167">
        <f t="shared" si="1"/>
        <v>0</v>
      </c>
      <c r="Q136" s="167">
        <v>6.9999999999999994E-5</v>
      </c>
      <c r="R136" s="167">
        <f t="shared" si="2"/>
        <v>3.4019999999999995E-2</v>
      </c>
      <c r="S136" s="167">
        <v>0</v>
      </c>
      <c r="T136" s="16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9" t="s">
        <v>395</v>
      </c>
      <c r="AT136" s="169" t="s">
        <v>117</v>
      </c>
      <c r="AU136" s="169" t="s">
        <v>81</v>
      </c>
      <c r="AY136" s="14" t="s">
        <v>115</v>
      </c>
      <c r="BE136" s="170">
        <f t="shared" si="4"/>
        <v>0</v>
      </c>
      <c r="BF136" s="170">
        <f t="shared" si="5"/>
        <v>0</v>
      </c>
      <c r="BG136" s="170">
        <f t="shared" si="6"/>
        <v>0</v>
      </c>
      <c r="BH136" s="170">
        <f t="shared" si="7"/>
        <v>0</v>
      </c>
      <c r="BI136" s="170">
        <f t="shared" si="8"/>
        <v>0</v>
      </c>
      <c r="BJ136" s="14" t="s">
        <v>79</v>
      </c>
      <c r="BK136" s="170">
        <f t="shared" si="9"/>
        <v>0</v>
      </c>
      <c r="BL136" s="14" t="s">
        <v>395</v>
      </c>
      <c r="BM136" s="169" t="s">
        <v>505</v>
      </c>
    </row>
    <row r="137" spans="1:65" s="2" customFormat="1" ht="16.5" customHeight="1">
      <c r="A137" s="29"/>
      <c r="B137" s="156"/>
      <c r="C137" s="157" t="s">
        <v>162</v>
      </c>
      <c r="D137" s="157" t="s">
        <v>117</v>
      </c>
      <c r="E137" s="158" t="s">
        <v>506</v>
      </c>
      <c r="F137" s="159" t="s">
        <v>507</v>
      </c>
      <c r="G137" s="160" t="s">
        <v>174</v>
      </c>
      <c r="H137" s="161">
        <v>486</v>
      </c>
      <c r="I137" s="162"/>
      <c r="J137" s="163">
        <f t="shared" si="0"/>
        <v>0</v>
      </c>
      <c r="K137" s="164"/>
      <c r="L137" s="30"/>
      <c r="M137" s="165" t="s">
        <v>1</v>
      </c>
      <c r="N137" s="166" t="s">
        <v>36</v>
      </c>
      <c r="O137" s="55"/>
      <c r="P137" s="167">
        <f t="shared" si="1"/>
        <v>0</v>
      </c>
      <c r="Q137" s="167">
        <v>9.1799999999999995E-5</v>
      </c>
      <c r="R137" s="167">
        <f t="shared" si="2"/>
        <v>4.4614799999999996E-2</v>
      </c>
      <c r="S137" s="167">
        <v>0</v>
      </c>
      <c r="T137" s="16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9" t="s">
        <v>395</v>
      </c>
      <c r="AT137" s="169" t="s">
        <v>117</v>
      </c>
      <c r="AU137" s="169" t="s">
        <v>81</v>
      </c>
      <c r="AY137" s="14" t="s">
        <v>115</v>
      </c>
      <c r="BE137" s="170">
        <f t="shared" si="4"/>
        <v>0</v>
      </c>
      <c r="BF137" s="170">
        <f t="shared" si="5"/>
        <v>0</v>
      </c>
      <c r="BG137" s="170">
        <f t="shared" si="6"/>
        <v>0</v>
      </c>
      <c r="BH137" s="170">
        <f t="shared" si="7"/>
        <v>0</v>
      </c>
      <c r="BI137" s="170">
        <f t="shared" si="8"/>
        <v>0</v>
      </c>
      <c r="BJ137" s="14" t="s">
        <v>79</v>
      </c>
      <c r="BK137" s="170">
        <f t="shared" si="9"/>
        <v>0</v>
      </c>
      <c r="BL137" s="14" t="s">
        <v>395</v>
      </c>
      <c r="BM137" s="169" t="s">
        <v>508</v>
      </c>
    </row>
    <row r="138" spans="1:65" s="2" customFormat="1" ht="24" customHeight="1">
      <c r="A138" s="29"/>
      <c r="B138" s="156"/>
      <c r="C138" s="171" t="s">
        <v>167</v>
      </c>
      <c r="D138" s="171" t="s">
        <v>124</v>
      </c>
      <c r="E138" s="172" t="s">
        <v>509</v>
      </c>
      <c r="F138" s="173" t="s">
        <v>510</v>
      </c>
      <c r="G138" s="174" t="s">
        <v>174</v>
      </c>
      <c r="H138" s="175">
        <v>486</v>
      </c>
      <c r="I138" s="176"/>
      <c r="J138" s="177">
        <f t="shared" si="0"/>
        <v>0</v>
      </c>
      <c r="K138" s="178"/>
      <c r="L138" s="179"/>
      <c r="M138" s="180" t="s">
        <v>1</v>
      </c>
      <c r="N138" s="181" t="s">
        <v>36</v>
      </c>
      <c r="O138" s="55"/>
      <c r="P138" s="167">
        <f t="shared" si="1"/>
        <v>0</v>
      </c>
      <c r="Q138" s="167">
        <v>2.0000000000000002E-5</v>
      </c>
      <c r="R138" s="167">
        <f t="shared" si="2"/>
        <v>9.7200000000000012E-3</v>
      </c>
      <c r="S138" s="167">
        <v>0</v>
      </c>
      <c r="T138" s="16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9" t="s">
        <v>511</v>
      </c>
      <c r="AT138" s="169" t="s">
        <v>124</v>
      </c>
      <c r="AU138" s="169" t="s">
        <v>81</v>
      </c>
      <c r="AY138" s="14" t="s">
        <v>115</v>
      </c>
      <c r="BE138" s="170">
        <f t="shared" si="4"/>
        <v>0</v>
      </c>
      <c r="BF138" s="170">
        <f t="shared" si="5"/>
        <v>0</v>
      </c>
      <c r="BG138" s="170">
        <f t="shared" si="6"/>
        <v>0</v>
      </c>
      <c r="BH138" s="170">
        <f t="shared" si="7"/>
        <v>0</v>
      </c>
      <c r="BI138" s="170">
        <f t="shared" si="8"/>
        <v>0</v>
      </c>
      <c r="BJ138" s="14" t="s">
        <v>79</v>
      </c>
      <c r="BK138" s="170">
        <f t="shared" si="9"/>
        <v>0</v>
      </c>
      <c r="BL138" s="14" t="s">
        <v>395</v>
      </c>
      <c r="BM138" s="169" t="s">
        <v>512</v>
      </c>
    </row>
    <row r="139" spans="1:65" s="2" customFormat="1" ht="24" customHeight="1">
      <c r="A139" s="29"/>
      <c r="B139" s="156"/>
      <c r="C139" s="171" t="s">
        <v>513</v>
      </c>
      <c r="D139" s="171" t="s">
        <v>124</v>
      </c>
      <c r="E139" s="172" t="s">
        <v>514</v>
      </c>
      <c r="F139" s="173" t="s">
        <v>515</v>
      </c>
      <c r="G139" s="174" t="s">
        <v>174</v>
      </c>
      <c r="H139" s="175">
        <v>14</v>
      </c>
      <c r="I139" s="176"/>
      <c r="J139" s="177">
        <f t="shared" si="0"/>
        <v>0</v>
      </c>
      <c r="K139" s="178"/>
      <c r="L139" s="179"/>
      <c r="M139" s="180" t="s">
        <v>1</v>
      </c>
      <c r="N139" s="181" t="s">
        <v>36</v>
      </c>
      <c r="O139" s="55"/>
      <c r="P139" s="167">
        <f t="shared" si="1"/>
        <v>0</v>
      </c>
      <c r="Q139" s="167">
        <v>0</v>
      </c>
      <c r="R139" s="167">
        <f t="shared" si="2"/>
        <v>0</v>
      </c>
      <c r="S139" s="167">
        <v>0</v>
      </c>
      <c r="T139" s="16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9" t="s">
        <v>223</v>
      </c>
      <c r="AT139" s="169" t="s">
        <v>124</v>
      </c>
      <c r="AU139" s="169" t="s">
        <v>81</v>
      </c>
      <c r="AY139" s="14" t="s">
        <v>115</v>
      </c>
      <c r="BE139" s="170">
        <f t="shared" si="4"/>
        <v>0</v>
      </c>
      <c r="BF139" s="170">
        <f t="shared" si="5"/>
        <v>0</v>
      </c>
      <c r="BG139" s="170">
        <f t="shared" si="6"/>
        <v>0</v>
      </c>
      <c r="BH139" s="170">
        <f t="shared" si="7"/>
        <v>0</v>
      </c>
      <c r="BI139" s="170">
        <f t="shared" si="8"/>
        <v>0</v>
      </c>
      <c r="BJ139" s="14" t="s">
        <v>79</v>
      </c>
      <c r="BK139" s="170">
        <f t="shared" si="9"/>
        <v>0</v>
      </c>
      <c r="BL139" s="14" t="s">
        <v>224</v>
      </c>
      <c r="BM139" s="169" t="s">
        <v>516</v>
      </c>
    </row>
    <row r="140" spans="1:65" s="2" customFormat="1" ht="16.5" customHeight="1">
      <c r="A140" s="29"/>
      <c r="B140" s="156"/>
      <c r="C140" s="171" t="s">
        <v>242</v>
      </c>
      <c r="D140" s="171" t="s">
        <v>124</v>
      </c>
      <c r="E140" s="172" t="s">
        <v>517</v>
      </c>
      <c r="F140" s="173" t="s">
        <v>518</v>
      </c>
      <c r="G140" s="174" t="s">
        <v>174</v>
      </c>
      <c r="H140" s="175">
        <v>20</v>
      </c>
      <c r="I140" s="176"/>
      <c r="J140" s="177">
        <f t="shared" si="0"/>
        <v>0</v>
      </c>
      <c r="K140" s="178"/>
      <c r="L140" s="179"/>
      <c r="M140" s="180" t="s">
        <v>1</v>
      </c>
      <c r="N140" s="181" t="s">
        <v>36</v>
      </c>
      <c r="O140" s="55"/>
      <c r="P140" s="167">
        <f t="shared" si="1"/>
        <v>0</v>
      </c>
      <c r="Q140" s="167">
        <v>1.306E-2</v>
      </c>
      <c r="R140" s="167">
        <f t="shared" si="2"/>
        <v>0.26119999999999999</v>
      </c>
      <c r="S140" s="167">
        <v>0</v>
      </c>
      <c r="T140" s="16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9" t="s">
        <v>511</v>
      </c>
      <c r="AT140" s="169" t="s">
        <v>124</v>
      </c>
      <c r="AU140" s="169" t="s">
        <v>81</v>
      </c>
      <c r="AY140" s="14" t="s">
        <v>115</v>
      </c>
      <c r="BE140" s="170">
        <f t="shared" si="4"/>
        <v>0</v>
      </c>
      <c r="BF140" s="170">
        <f t="shared" si="5"/>
        <v>0</v>
      </c>
      <c r="BG140" s="170">
        <f t="shared" si="6"/>
        <v>0</v>
      </c>
      <c r="BH140" s="170">
        <f t="shared" si="7"/>
        <v>0</v>
      </c>
      <c r="BI140" s="170">
        <f t="shared" si="8"/>
        <v>0</v>
      </c>
      <c r="BJ140" s="14" t="s">
        <v>79</v>
      </c>
      <c r="BK140" s="170">
        <f t="shared" si="9"/>
        <v>0</v>
      </c>
      <c r="BL140" s="14" t="s">
        <v>395</v>
      </c>
      <c r="BM140" s="169" t="s">
        <v>519</v>
      </c>
    </row>
    <row r="141" spans="1:65" s="2" customFormat="1" ht="24" customHeight="1">
      <c r="A141" s="29"/>
      <c r="B141" s="156"/>
      <c r="C141" s="157" t="s">
        <v>171</v>
      </c>
      <c r="D141" s="157" t="s">
        <v>117</v>
      </c>
      <c r="E141" s="158" t="s">
        <v>520</v>
      </c>
      <c r="F141" s="159" t="s">
        <v>521</v>
      </c>
      <c r="G141" s="160" t="s">
        <v>174</v>
      </c>
      <c r="H141" s="161">
        <v>486</v>
      </c>
      <c r="I141" s="162"/>
      <c r="J141" s="163">
        <f t="shared" si="0"/>
        <v>0</v>
      </c>
      <c r="K141" s="164"/>
      <c r="L141" s="30"/>
      <c r="M141" s="165" t="s">
        <v>1</v>
      </c>
      <c r="N141" s="166" t="s">
        <v>36</v>
      </c>
      <c r="O141" s="55"/>
      <c r="P141" s="167">
        <f t="shared" si="1"/>
        <v>0</v>
      </c>
      <c r="Q141" s="167">
        <v>0</v>
      </c>
      <c r="R141" s="167">
        <f t="shared" si="2"/>
        <v>0</v>
      </c>
      <c r="S141" s="167">
        <v>0</v>
      </c>
      <c r="T141" s="16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9" t="s">
        <v>395</v>
      </c>
      <c r="AT141" s="169" t="s">
        <v>117</v>
      </c>
      <c r="AU141" s="169" t="s">
        <v>81</v>
      </c>
      <c r="AY141" s="14" t="s">
        <v>115</v>
      </c>
      <c r="BE141" s="170">
        <f t="shared" si="4"/>
        <v>0</v>
      </c>
      <c r="BF141" s="170">
        <f t="shared" si="5"/>
        <v>0</v>
      </c>
      <c r="BG141" s="170">
        <f t="shared" si="6"/>
        <v>0</v>
      </c>
      <c r="BH141" s="170">
        <f t="shared" si="7"/>
        <v>0</v>
      </c>
      <c r="BI141" s="170">
        <f t="shared" si="8"/>
        <v>0</v>
      </c>
      <c r="BJ141" s="14" t="s">
        <v>79</v>
      </c>
      <c r="BK141" s="170">
        <f t="shared" si="9"/>
        <v>0</v>
      </c>
      <c r="BL141" s="14" t="s">
        <v>395</v>
      </c>
      <c r="BM141" s="169" t="s">
        <v>522</v>
      </c>
    </row>
    <row r="142" spans="1:65" s="2" customFormat="1" ht="24" customHeight="1">
      <c r="A142" s="29"/>
      <c r="B142" s="156"/>
      <c r="C142" s="171" t="s">
        <v>246</v>
      </c>
      <c r="D142" s="171" t="s">
        <v>124</v>
      </c>
      <c r="E142" s="172" t="s">
        <v>523</v>
      </c>
      <c r="F142" s="173" t="s">
        <v>524</v>
      </c>
      <c r="G142" s="174" t="s">
        <v>174</v>
      </c>
      <c r="H142" s="175">
        <v>486</v>
      </c>
      <c r="I142" s="176"/>
      <c r="J142" s="177">
        <f t="shared" si="0"/>
        <v>0</v>
      </c>
      <c r="K142" s="178"/>
      <c r="L142" s="179"/>
      <c r="M142" s="180" t="s">
        <v>1</v>
      </c>
      <c r="N142" s="181" t="s">
        <v>36</v>
      </c>
      <c r="O142" s="55"/>
      <c r="P142" s="167">
        <f t="shared" si="1"/>
        <v>0</v>
      </c>
      <c r="Q142" s="167">
        <v>0</v>
      </c>
      <c r="R142" s="167">
        <f t="shared" si="2"/>
        <v>0</v>
      </c>
      <c r="S142" s="167">
        <v>0</v>
      </c>
      <c r="T142" s="16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9" t="s">
        <v>127</v>
      </c>
      <c r="AT142" s="169" t="s">
        <v>124</v>
      </c>
      <c r="AU142" s="169" t="s">
        <v>81</v>
      </c>
      <c r="AY142" s="14" t="s">
        <v>115</v>
      </c>
      <c r="BE142" s="170">
        <f t="shared" si="4"/>
        <v>0</v>
      </c>
      <c r="BF142" s="170">
        <f t="shared" si="5"/>
        <v>0</v>
      </c>
      <c r="BG142" s="170">
        <f t="shared" si="6"/>
        <v>0</v>
      </c>
      <c r="BH142" s="170">
        <f t="shared" si="7"/>
        <v>0</v>
      </c>
      <c r="BI142" s="170">
        <f t="shared" si="8"/>
        <v>0</v>
      </c>
      <c r="BJ142" s="14" t="s">
        <v>79</v>
      </c>
      <c r="BK142" s="170">
        <f t="shared" si="9"/>
        <v>0</v>
      </c>
      <c r="BL142" s="14" t="s">
        <v>127</v>
      </c>
      <c r="BM142" s="169" t="s">
        <v>525</v>
      </c>
    </row>
    <row r="143" spans="1:65" s="2" customFormat="1" ht="24" customHeight="1">
      <c r="A143" s="29"/>
      <c r="B143" s="156"/>
      <c r="C143" s="157" t="s">
        <v>8</v>
      </c>
      <c r="D143" s="157" t="s">
        <v>117</v>
      </c>
      <c r="E143" s="158" t="s">
        <v>526</v>
      </c>
      <c r="F143" s="159" t="s">
        <v>527</v>
      </c>
      <c r="G143" s="160" t="s">
        <v>174</v>
      </c>
      <c r="H143" s="161">
        <v>486</v>
      </c>
      <c r="I143" s="162"/>
      <c r="J143" s="163">
        <f t="shared" si="0"/>
        <v>0</v>
      </c>
      <c r="K143" s="164"/>
      <c r="L143" s="30"/>
      <c r="M143" s="165" t="s">
        <v>1</v>
      </c>
      <c r="N143" s="166" t="s">
        <v>36</v>
      </c>
      <c r="O143" s="55"/>
      <c r="P143" s="167">
        <f t="shared" si="1"/>
        <v>0</v>
      </c>
      <c r="Q143" s="167">
        <v>0</v>
      </c>
      <c r="R143" s="167">
        <f t="shared" si="2"/>
        <v>0</v>
      </c>
      <c r="S143" s="167">
        <v>0</v>
      </c>
      <c r="T143" s="16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9" t="s">
        <v>395</v>
      </c>
      <c r="AT143" s="169" t="s">
        <v>117</v>
      </c>
      <c r="AU143" s="169" t="s">
        <v>81</v>
      </c>
      <c r="AY143" s="14" t="s">
        <v>115</v>
      </c>
      <c r="BE143" s="170">
        <f t="shared" si="4"/>
        <v>0</v>
      </c>
      <c r="BF143" s="170">
        <f t="shared" si="5"/>
        <v>0</v>
      </c>
      <c r="BG143" s="170">
        <f t="shared" si="6"/>
        <v>0</v>
      </c>
      <c r="BH143" s="170">
        <f t="shared" si="7"/>
        <v>0</v>
      </c>
      <c r="BI143" s="170">
        <f t="shared" si="8"/>
        <v>0</v>
      </c>
      <c r="BJ143" s="14" t="s">
        <v>79</v>
      </c>
      <c r="BK143" s="170">
        <f t="shared" si="9"/>
        <v>0</v>
      </c>
      <c r="BL143" s="14" t="s">
        <v>395</v>
      </c>
      <c r="BM143" s="169" t="s">
        <v>528</v>
      </c>
    </row>
    <row r="144" spans="1:65" s="2" customFormat="1" ht="16.5" customHeight="1">
      <c r="A144" s="29"/>
      <c r="B144" s="156"/>
      <c r="C144" s="157" t="s">
        <v>180</v>
      </c>
      <c r="D144" s="157" t="s">
        <v>117</v>
      </c>
      <c r="E144" s="158" t="s">
        <v>529</v>
      </c>
      <c r="F144" s="159" t="s">
        <v>530</v>
      </c>
      <c r="G144" s="160" t="s">
        <v>465</v>
      </c>
      <c r="H144" s="161">
        <v>20</v>
      </c>
      <c r="I144" s="162"/>
      <c r="J144" s="163">
        <f t="shared" si="0"/>
        <v>0</v>
      </c>
      <c r="K144" s="164"/>
      <c r="L144" s="30"/>
      <c r="M144" s="165" t="s">
        <v>1</v>
      </c>
      <c r="N144" s="166" t="s">
        <v>36</v>
      </c>
      <c r="O144" s="55"/>
      <c r="P144" s="167">
        <f t="shared" si="1"/>
        <v>0</v>
      </c>
      <c r="Q144" s="167">
        <v>0</v>
      </c>
      <c r="R144" s="167">
        <f t="shared" si="2"/>
        <v>0</v>
      </c>
      <c r="S144" s="167">
        <v>0</v>
      </c>
      <c r="T144" s="16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9" t="s">
        <v>395</v>
      </c>
      <c r="AT144" s="169" t="s">
        <v>117</v>
      </c>
      <c r="AU144" s="169" t="s">
        <v>81</v>
      </c>
      <c r="AY144" s="14" t="s">
        <v>115</v>
      </c>
      <c r="BE144" s="170">
        <f t="shared" si="4"/>
        <v>0</v>
      </c>
      <c r="BF144" s="170">
        <f t="shared" si="5"/>
        <v>0</v>
      </c>
      <c r="BG144" s="170">
        <f t="shared" si="6"/>
        <v>0</v>
      </c>
      <c r="BH144" s="170">
        <f t="shared" si="7"/>
        <v>0</v>
      </c>
      <c r="BI144" s="170">
        <f t="shared" si="8"/>
        <v>0</v>
      </c>
      <c r="BJ144" s="14" t="s">
        <v>79</v>
      </c>
      <c r="BK144" s="170">
        <f t="shared" si="9"/>
        <v>0</v>
      </c>
      <c r="BL144" s="14" t="s">
        <v>395</v>
      </c>
      <c r="BM144" s="169" t="s">
        <v>531</v>
      </c>
    </row>
    <row r="145" spans="1:65" s="2" customFormat="1" ht="16.5" customHeight="1">
      <c r="A145" s="29"/>
      <c r="B145" s="156"/>
      <c r="C145" s="157" t="s">
        <v>184</v>
      </c>
      <c r="D145" s="157" t="s">
        <v>117</v>
      </c>
      <c r="E145" s="158" t="s">
        <v>532</v>
      </c>
      <c r="F145" s="159" t="s">
        <v>533</v>
      </c>
      <c r="G145" s="160" t="s">
        <v>534</v>
      </c>
      <c r="H145" s="161">
        <v>30</v>
      </c>
      <c r="I145" s="162"/>
      <c r="J145" s="163">
        <f t="shared" si="0"/>
        <v>0</v>
      </c>
      <c r="K145" s="164"/>
      <c r="L145" s="30"/>
      <c r="M145" s="165" t="s">
        <v>1</v>
      </c>
      <c r="N145" s="166" t="s">
        <v>36</v>
      </c>
      <c r="O145" s="55"/>
      <c r="P145" s="167">
        <f t="shared" si="1"/>
        <v>0</v>
      </c>
      <c r="Q145" s="167">
        <v>0</v>
      </c>
      <c r="R145" s="167">
        <f t="shared" si="2"/>
        <v>0</v>
      </c>
      <c r="S145" s="167">
        <v>0</v>
      </c>
      <c r="T145" s="16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9" t="s">
        <v>395</v>
      </c>
      <c r="AT145" s="169" t="s">
        <v>117</v>
      </c>
      <c r="AU145" s="169" t="s">
        <v>81</v>
      </c>
      <c r="AY145" s="14" t="s">
        <v>115</v>
      </c>
      <c r="BE145" s="170">
        <f t="shared" si="4"/>
        <v>0</v>
      </c>
      <c r="BF145" s="170">
        <f t="shared" si="5"/>
        <v>0</v>
      </c>
      <c r="BG145" s="170">
        <f t="shared" si="6"/>
        <v>0</v>
      </c>
      <c r="BH145" s="170">
        <f t="shared" si="7"/>
        <v>0</v>
      </c>
      <c r="BI145" s="170">
        <f t="shared" si="8"/>
        <v>0</v>
      </c>
      <c r="BJ145" s="14" t="s">
        <v>79</v>
      </c>
      <c r="BK145" s="170">
        <f t="shared" si="9"/>
        <v>0</v>
      </c>
      <c r="BL145" s="14" t="s">
        <v>395</v>
      </c>
      <c r="BM145" s="169" t="s">
        <v>535</v>
      </c>
    </row>
    <row r="146" spans="1:65" s="2" customFormat="1" ht="24" customHeight="1">
      <c r="A146" s="29"/>
      <c r="B146" s="156"/>
      <c r="C146" s="157" t="s">
        <v>189</v>
      </c>
      <c r="D146" s="157" t="s">
        <v>117</v>
      </c>
      <c r="E146" s="158" t="s">
        <v>536</v>
      </c>
      <c r="F146" s="159" t="s">
        <v>537</v>
      </c>
      <c r="G146" s="160" t="s">
        <v>534</v>
      </c>
      <c r="H146" s="161">
        <v>50</v>
      </c>
      <c r="I146" s="162"/>
      <c r="J146" s="163">
        <f t="shared" si="0"/>
        <v>0</v>
      </c>
      <c r="K146" s="164"/>
      <c r="L146" s="30"/>
      <c r="M146" s="165" t="s">
        <v>1</v>
      </c>
      <c r="N146" s="166" t="s">
        <v>36</v>
      </c>
      <c r="O146" s="55"/>
      <c r="P146" s="167">
        <f t="shared" si="1"/>
        <v>0</v>
      </c>
      <c r="Q146" s="167">
        <v>0</v>
      </c>
      <c r="R146" s="167">
        <f t="shared" si="2"/>
        <v>0</v>
      </c>
      <c r="S146" s="167">
        <v>0</v>
      </c>
      <c r="T146" s="16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9" t="s">
        <v>395</v>
      </c>
      <c r="AT146" s="169" t="s">
        <v>117</v>
      </c>
      <c r="AU146" s="169" t="s">
        <v>81</v>
      </c>
      <c r="AY146" s="14" t="s">
        <v>115</v>
      </c>
      <c r="BE146" s="170">
        <f t="shared" si="4"/>
        <v>0</v>
      </c>
      <c r="BF146" s="170">
        <f t="shared" si="5"/>
        <v>0</v>
      </c>
      <c r="BG146" s="170">
        <f t="shared" si="6"/>
        <v>0</v>
      </c>
      <c r="BH146" s="170">
        <f t="shared" si="7"/>
        <v>0</v>
      </c>
      <c r="BI146" s="170">
        <f t="shared" si="8"/>
        <v>0</v>
      </c>
      <c r="BJ146" s="14" t="s">
        <v>79</v>
      </c>
      <c r="BK146" s="170">
        <f t="shared" si="9"/>
        <v>0</v>
      </c>
      <c r="BL146" s="14" t="s">
        <v>395</v>
      </c>
      <c r="BM146" s="169" t="s">
        <v>538</v>
      </c>
    </row>
    <row r="147" spans="1:65" s="2" customFormat="1" ht="16.5" customHeight="1">
      <c r="A147" s="29"/>
      <c r="B147" s="156"/>
      <c r="C147" s="157" t="s">
        <v>193</v>
      </c>
      <c r="D147" s="157" t="s">
        <v>117</v>
      </c>
      <c r="E147" s="158" t="s">
        <v>539</v>
      </c>
      <c r="F147" s="159" t="s">
        <v>540</v>
      </c>
      <c r="G147" s="160" t="s">
        <v>461</v>
      </c>
      <c r="H147" s="161">
        <v>200</v>
      </c>
      <c r="I147" s="162"/>
      <c r="J147" s="163">
        <f t="shared" si="0"/>
        <v>0</v>
      </c>
      <c r="K147" s="164"/>
      <c r="L147" s="30"/>
      <c r="M147" s="165" t="s">
        <v>1</v>
      </c>
      <c r="N147" s="166" t="s">
        <v>36</v>
      </c>
      <c r="O147" s="55"/>
      <c r="P147" s="167">
        <f t="shared" si="1"/>
        <v>0</v>
      </c>
      <c r="Q147" s="167">
        <v>0</v>
      </c>
      <c r="R147" s="167">
        <f t="shared" si="2"/>
        <v>0</v>
      </c>
      <c r="S147" s="167">
        <v>0</v>
      </c>
      <c r="T147" s="16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9" t="s">
        <v>395</v>
      </c>
      <c r="AT147" s="169" t="s">
        <v>117</v>
      </c>
      <c r="AU147" s="169" t="s">
        <v>81</v>
      </c>
      <c r="AY147" s="14" t="s">
        <v>115</v>
      </c>
      <c r="BE147" s="170">
        <f t="shared" si="4"/>
        <v>0</v>
      </c>
      <c r="BF147" s="170">
        <f t="shared" si="5"/>
        <v>0</v>
      </c>
      <c r="BG147" s="170">
        <f t="shared" si="6"/>
        <v>0</v>
      </c>
      <c r="BH147" s="170">
        <f t="shared" si="7"/>
        <v>0</v>
      </c>
      <c r="BI147" s="170">
        <f t="shared" si="8"/>
        <v>0</v>
      </c>
      <c r="BJ147" s="14" t="s">
        <v>79</v>
      </c>
      <c r="BK147" s="170">
        <f t="shared" si="9"/>
        <v>0</v>
      </c>
      <c r="BL147" s="14" t="s">
        <v>395</v>
      </c>
      <c r="BM147" s="169" t="s">
        <v>541</v>
      </c>
    </row>
    <row r="148" spans="1:65" s="2" customFormat="1" ht="16.5" customHeight="1">
      <c r="A148" s="29"/>
      <c r="B148" s="156"/>
      <c r="C148" s="157" t="s">
        <v>197</v>
      </c>
      <c r="D148" s="157" t="s">
        <v>117</v>
      </c>
      <c r="E148" s="158" t="s">
        <v>542</v>
      </c>
      <c r="F148" s="159" t="s">
        <v>543</v>
      </c>
      <c r="G148" s="160" t="s">
        <v>461</v>
      </c>
      <c r="H148" s="161">
        <v>200</v>
      </c>
      <c r="I148" s="162"/>
      <c r="J148" s="163">
        <f t="shared" si="0"/>
        <v>0</v>
      </c>
      <c r="K148" s="164"/>
      <c r="L148" s="30"/>
      <c r="M148" s="165" t="s">
        <v>1</v>
      </c>
      <c r="N148" s="166" t="s">
        <v>36</v>
      </c>
      <c r="O148" s="55"/>
      <c r="P148" s="167">
        <f t="shared" si="1"/>
        <v>0</v>
      </c>
      <c r="Q148" s="167">
        <v>0</v>
      </c>
      <c r="R148" s="167">
        <f t="shared" si="2"/>
        <v>0</v>
      </c>
      <c r="S148" s="167">
        <v>0</v>
      </c>
      <c r="T148" s="16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9" t="s">
        <v>395</v>
      </c>
      <c r="AT148" s="169" t="s">
        <v>117</v>
      </c>
      <c r="AU148" s="169" t="s">
        <v>81</v>
      </c>
      <c r="AY148" s="14" t="s">
        <v>115</v>
      </c>
      <c r="BE148" s="170">
        <f t="shared" si="4"/>
        <v>0</v>
      </c>
      <c r="BF148" s="170">
        <f t="shared" si="5"/>
        <v>0</v>
      </c>
      <c r="BG148" s="170">
        <f t="shared" si="6"/>
        <v>0</v>
      </c>
      <c r="BH148" s="170">
        <f t="shared" si="7"/>
        <v>0</v>
      </c>
      <c r="BI148" s="170">
        <f t="shared" si="8"/>
        <v>0</v>
      </c>
      <c r="BJ148" s="14" t="s">
        <v>79</v>
      </c>
      <c r="BK148" s="170">
        <f t="shared" si="9"/>
        <v>0</v>
      </c>
      <c r="BL148" s="14" t="s">
        <v>395</v>
      </c>
      <c r="BM148" s="169" t="s">
        <v>544</v>
      </c>
    </row>
    <row r="149" spans="1:65" s="2" customFormat="1" ht="24" customHeight="1">
      <c r="A149" s="29"/>
      <c r="B149" s="156"/>
      <c r="C149" s="157" t="s">
        <v>255</v>
      </c>
      <c r="D149" s="157" t="s">
        <v>117</v>
      </c>
      <c r="E149" s="158" t="s">
        <v>545</v>
      </c>
      <c r="F149" s="159" t="s">
        <v>546</v>
      </c>
      <c r="G149" s="160" t="s">
        <v>461</v>
      </c>
      <c r="H149" s="161">
        <v>10</v>
      </c>
      <c r="I149" s="162"/>
      <c r="J149" s="163">
        <f t="shared" si="0"/>
        <v>0</v>
      </c>
      <c r="K149" s="164"/>
      <c r="L149" s="30"/>
      <c r="M149" s="165" t="s">
        <v>1</v>
      </c>
      <c r="N149" s="166" t="s">
        <v>36</v>
      </c>
      <c r="O149" s="55"/>
      <c r="P149" s="167">
        <f t="shared" si="1"/>
        <v>0</v>
      </c>
      <c r="Q149" s="167">
        <v>0</v>
      </c>
      <c r="R149" s="167">
        <f t="shared" si="2"/>
        <v>0</v>
      </c>
      <c r="S149" s="167">
        <v>0</v>
      </c>
      <c r="T149" s="16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9" t="s">
        <v>224</v>
      </c>
      <c r="AT149" s="169" t="s">
        <v>117</v>
      </c>
      <c r="AU149" s="169" t="s">
        <v>81</v>
      </c>
      <c r="AY149" s="14" t="s">
        <v>115</v>
      </c>
      <c r="BE149" s="170">
        <f t="shared" si="4"/>
        <v>0</v>
      </c>
      <c r="BF149" s="170">
        <f t="shared" si="5"/>
        <v>0</v>
      </c>
      <c r="BG149" s="170">
        <f t="shared" si="6"/>
        <v>0</v>
      </c>
      <c r="BH149" s="170">
        <f t="shared" si="7"/>
        <v>0</v>
      </c>
      <c r="BI149" s="170">
        <f t="shared" si="8"/>
        <v>0</v>
      </c>
      <c r="BJ149" s="14" t="s">
        <v>79</v>
      </c>
      <c r="BK149" s="170">
        <f t="shared" si="9"/>
        <v>0</v>
      </c>
      <c r="BL149" s="14" t="s">
        <v>224</v>
      </c>
      <c r="BM149" s="169" t="s">
        <v>547</v>
      </c>
    </row>
    <row r="150" spans="1:65" s="2" customFormat="1" ht="24" customHeight="1">
      <c r="A150" s="29"/>
      <c r="B150" s="156"/>
      <c r="C150" s="157" t="s">
        <v>259</v>
      </c>
      <c r="D150" s="157" t="s">
        <v>117</v>
      </c>
      <c r="E150" s="158" t="s">
        <v>548</v>
      </c>
      <c r="F150" s="159" t="s">
        <v>549</v>
      </c>
      <c r="G150" s="160" t="s">
        <v>461</v>
      </c>
      <c r="H150" s="161">
        <v>10</v>
      </c>
      <c r="I150" s="162"/>
      <c r="J150" s="163">
        <f t="shared" si="0"/>
        <v>0</v>
      </c>
      <c r="K150" s="164"/>
      <c r="L150" s="30"/>
      <c r="M150" s="165" t="s">
        <v>1</v>
      </c>
      <c r="N150" s="166" t="s">
        <v>36</v>
      </c>
      <c r="O150" s="55"/>
      <c r="P150" s="167">
        <f t="shared" si="1"/>
        <v>0</v>
      </c>
      <c r="Q150" s="167">
        <v>0.2024</v>
      </c>
      <c r="R150" s="167">
        <f t="shared" si="2"/>
        <v>2.024</v>
      </c>
      <c r="S150" s="167">
        <v>0</v>
      </c>
      <c r="T150" s="16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9" t="s">
        <v>224</v>
      </c>
      <c r="AT150" s="169" t="s">
        <v>117</v>
      </c>
      <c r="AU150" s="169" t="s">
        <v>81</v>
      </c>
      <c r="AY150" s="14" t="s">
        <v>115</v>
      </c>
      <c r="BE150" s="170">
        <f t="shared" si="4"/>
        <v>0</v>
      </c>
      <c r="BF150" s="170">
        <f t="shared" si="5"/>
        <v>0</v>
      </c>
      <c r="BG150" s="170">
        <f t="shared" si="6"/>
        <v>0</v>
      </c>
      <c r="BH150" s="170">
        <f t="shared" si="7"/>
        <v>0</v>
      </c>
      <c r="BI150" s="170">
        <f t="shared" si="8"/>
        <v>0</v>
      </c>
      <c r="BJ150" s="14" t="s">
        <v>79</v>
      </c>
      <c r="BK150" s="170">
        <f t="shared" si="9"/>
        <v>0</v>
      </c>
      <c r="BL150" s="14" t="s">
        <v>224</v>
      </c>
      <c r="BM150" s="169" t="s">
        <v>550</v>
      </c>
    </row>
    <row r="151" spans="1:65" s="2" customFormat="1" ht="24" customHeight="1">
      <c r="A151" s="29"/>
      <c r="B151" s="156"/>
      <c r="C151" s="157" t="s">
        <v>263</v>
      </c>
      <c r="D151" s="157" t="s">
        <v>117</v>
      </c>
      <c r="E151" s="158" t="s">
        <v>551</v>
      </c>
      <c r="F151" s="159" t="s">
        <v>552</v>
      </c>
      <c r="G151" s="160" t="s">
        <v>461</v>
      </c>
      <c r="H151" s="161">
        <v>10</v>
      </c>
      <c r="I151" s="162"/>
      <c r="J151" s="163">
        <f t="shared" si="0"/>
        <v>0</v>
      </c>
      <c r="K151" s="164"/>
      <c r="L151" s="30"/>
      <c r="M151" s="165" t="s">
        <v>1</v>
      </c>
      <c r="N151" s="166" t="s">
        <v>36</v>
      </c>
      <c r="O151" s="55"/>
      <c r="P151" s="167">
        <f t="shared" si="1"/>
        <v>0</v>
      </c>
      <c r="Q151" s="167">
        <v>0.15192</v>
      </c>
      <c r="R151" s="167">
        <f t="shared" si="2"/>
        <v>1.5192000000000001</v>
      </c>
      <c r="S151" s="167">
        <v>0</v>
      </c>
      <c r="T151" s="16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9" t="s">
        <v>224</v>
      </c>
      <c r="AT151" s="169" t="s">
        <v>117</v>
      </c>
      <c r="AU151" s="169" t="s">
        <v>81</v>
      </c>
      <c r="AY151" s="14" t="s">
        <v>115</v>
      </c>
      <c r="BE151" s="170">
        <f t="shared" si="4"/>
        <v>0</v>
      </c>
      <c r="BF151" s="170">
        <f t="shared" si="5"/>
        <v>0</v>
      </c>
      <c r="BG151" s="170">
        <f t="shared" si="6"/>
        <v>0</v>
      </c>
      <c r="BH151" s="170">
        <f t="shared" si="7"/>
        <v>0</v>
      </c>
      <c r="BI151" s="170">
        <f t="shared" si="8"/>
        <v>0</v>
      </c>
      <c r="BJ151" s="14" t="s">
        <v>79</v>
      </c>
      <c r="BK151" s="170">
        <f t="shared" si="9"/>
        <v>0</v>
      </c>
      <c r="BL151" s="14" t="s">
        <v>224</v>
      </c>
      <c r="BM151" s="169" t="s">
        <v>553</v>
      </c>
    </row>
    <row r="152" spans="1:65" s="2" customFormat="1" ht="16.5" customHeight="1">
      <c r="A152" s="29"/>
      <c r="B152" s="156"/>
      <c r="C152" s="171" t="s">
        <v>212</v>
      </c>
      <c r="D152" s="171" t="s">
        <v>124</v>
      </c>
      <c r="E152" s="172" t="s">
        <v>554</v>
      </c>
      <c r="F152" s="173" t="s">
        <v>555</v>
      </c>
      <c r="G152" s="174" t="s">
        <v>165</v>
      </c>
      <c r="H152" s="175">
        <v>200</v>
      </c>
      <c r="I152" s="176"/>
      <c r="J152" s="177">
        <f t="shared" si="0"/>
        <v>0</v>
      </c>
      <c r="K152" s="178"/>
      <c r="L152" s="179"/>
      <c r="M152" s="180" t="s">
        <v>1</v>
      </c>
      <c r="N152" s="181" t="s">
        <v>36</v>
      </c>
      <c r="O152" s="55"/>
      <c r="P152" s="167">
        <f t="shared" si="1"/>
        <v>0</v>
      </c>
      <c r="Q152" s="167">
        <v>1E-3</v>
      </c>
      <c r="R152" s="167">
        <f t="shared" si="2"/>
        <v>0.2</v>
      </c>
      <c r="S152" s="167">
        <v>0</v>
      </c>
      <c r="T152" s="16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9" t="s">
        <v>223</v>
      </c>
      <c r="AT152" s="169" t="s">
        <v>124</v>
      </c>
      <c r="AU152" s="169" t="s">
        <v>81</v>
      </c>
      <c r="AY152" s="14" t="s">
        <v>115</v>
      </c>
      <c r="BE152" s="170">
        <f t="shared" si="4"/>
        <v>0</v>
      </c>
      <c r="BF152" s="170">
        <f t="shared" si="5"/>
        <v>0</v>
      </c>
      <c r="BG152" s="170">
        <f t="shared" si="6"/>
        <v>0</v>
      </c>
      <c r="BH152" s="170">
        <f t="shared" si="7"/>
        <v>0</v>
      </c>
      <c r="BI152" s="170">
        <f t="shared" si="8"/>
        <v>0</v>
      </c>
      <c r="BJ152" s="14" t="s">
        <v>79</v>
      </c>
      <c r="BK152" s="170">
        <f t="shared" si="9"/>
        <v>0</v>
      </c>
      <c r="BL152" s="14" t="s">
        <v>224</v>
      </c>
      <c r="BM152" s="169" t="s">
        <v>556</v>
      </c>
    </row>
    <row r="153" spans="1:65" s="2" customFormat="1" ht="24" customHeight="1">
      <c r="A153" s="29"/>
      <c r="B153" s="156"/>
      <c r="C153" s="157" t="s">
        <v>557</v>
      </c>
      <c r="D153" s="157" t="s">
        <v>117</v>
      </c>
      <c r="E153" s="158" t="s">
        <v>558</v>
      </c>
      <c r="F153" s="159" t="s">
        <v>559</v>
      </c>
      <c r="G153" s="160" t="s">
        <v>120</v>
      </c>
      <c r="H153" s="161">
        <v>6</v>
      </c>
      <c r="I153" s="162"/>
      <c r="J153" s="163">
        <f t="shared" si="0"/>
        <v>0</v>
      </c>
      <c r="K153" s="164"/>
      <c r="L153" s="30"/>
      <c r="M153" s="165" t="s">
        <v>1</v>
      </c>
      <c r="N153" s="166" t="s">
        <v>36</v>
      </c>
      <c r="O153" s="55"/>
      <c r="P153" s="167">
        <f t="shared" si="1"/>
        <v>0</v>
      </c>
      <c r="Q153" s="167">
        <v>2.8150000000000001E-2</v>
      </c>
      <c r="R153" s="167">
        <f t="shared" si="2"/>
        <v>0.16889999999999999</v>
      </c>
      <c r="S153" s="167">
        <v>0</v>
      </c>
      <c r="T153" s="16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9" t="s">
        <v>395</v>
      </c>
      <c r="AT153" s="169" t="s">
        <v>117</v>
      </c>
      <c r="AU153" s="169" t="s">
        <v>81</v>
      </c>
      <c r="AY153" s="14" t="s">
        <v>115</v>
      </c>
      <c r="BE153" s="170">
        <f t="shared" si="4"/>
        <v>0</v>
      </c>
      <c r="BF153" s="170">
        <f t="shared" si="5"/>
        <v>0</v>
      </c>
      <c r="BG153" s="170">
        <f t="shared" si="6"/>
        <v>0</v>
      </c>
      <c r="BH153" s="170">
        <f t="shared" si="7"/>
        <v>0</v>
      </c>
      <c r="BI153" s="170">
        <f t="shared" si="8"/>
        <v>0</v>
      </c>
      <c r="BJ153" s="14" t="s">
        <v>79</v>
      </c>
      <c r="BK153" s="170">
        <f t="shared" si="9"/>
        <v>0</v>
      </c>
      <c r="BL153" s="14" t="s">
        <v>395</v>
      </c>
      <c r="BM153" s="169" t="s">
        <v>560</v>
      </c>
    </row>
    <row r="154" spans="1:65" s="2" customFormat="1" ht="16.5" customHeight="1">
      <c r="A154" s="29"/>
      <c r="B154" s="156"/>
      <c r="C154" s="157" t="s">
        <v>226</v>
      </c>
      <c r="D154" s="157" t="s">
        <v>117</v>
      </c>
      <c r="E154" s="158" t="s">
        <v>561</v>
      </c>
      <c r="F154" s="159" t="s">
        <v>562</v>
      </c>
      <c r="G154" s="160" t="s">
        <v>534</v>
      </c>
      <c r="H154" s="161">
        <v>35</v>
      </c>
      <c r="I154" s="162"/>
      <c r="J154" s="163">
        <f t="shared" si="0"/>
        <v>0</v>
      </c>
      <c r="K154" s="164"/>
      <c r="L154" s="30"/>
      <c r="M154" s="193" t="s">
        <v>1</v>
      </c>
      <c r="N154" s="194" t="s">
        <v>36</v>
      </c>
      <c r="O154" s="190"/>
      <c r="P154" s="191">
        <f t="shared" si="1"/>
        <v>0</v>
      </c>
      <c r="Q154" s="191">
        <v>0</v>
      </c>
      <c r="R154" s="191">
        <f t="shared" si="2"/>
        <v>0</v>
      </c>
      <c r="S154" s="191">
        <v>0</v>
      </c>
      <c r="T154" s="192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9" t="s">
        <v>121</v>
      </c>
      <c r="AT154" s="169" t="s">
        <v>117</v>
      </c>
      <c r="AU154" s="169" t="s">
        <v>81</v>
      </c>
      <c r="AY154" s="14" t="s">
        <v>115</v>
      </c>
      <c r="BE154" s="170">
        <f t="shared" si="4"/>
        <v>0</v>
      </c>
      <c r="BF154" s="170">
        <f t="shared" si="5"/>
        <v>0</v>
      </c>
      <c r="BG154" s="170">
        <f t="shared" si="6"/>
        <v>0</v>
      </c>
      <c r="BH154" s="170">
        <f t="shared" si="7"/>
        <v>0</v>
      </c>
      <c r="BI154" s="170">
        <f t="shared" si="8"/>
        <v>0</v>
      </c>
      <c r="BJ154" s="14" t="s">
        <v>79</v>
      </c>
      <c r="BK154" s="170">
        <f t="shared" si="9"/>
        <v>0</v>
      </c>
      <c r="BL154" s="14" t="s">
        <v>121</v>
      </c>
      <c r="BM154" s="169" t="s">
        <v>563</v>
      </c>
    </row>
    <row r="155" spans="1:65" s="2" customFormat="1" ht="6.95" customHeight="1">
      <c r="A155" s="29"/>
      <c r="B155" s="44"/>
      <c r="C155" s="45"/>
      <c r="D155" s="45"/>
      <c r="E155" s="45"/>
      <c r="F155" s="45"/>
      <c r="G155" s="45"/>
      <c r="H155" s="45"/>
      <c r="I155" s="117"/>
      <c r="J155" s="45"/>
      <c r="K155" s="45"/>
      <c r="L155" s="30"/>
      <c r="M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</sheetData>
  <autoFilter ref="C119:K15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5" t="str">
        <f>'Rekapitulace stavby'!K6</f>
        <v>Oprava osvětlení žst. Kdyně</v>
      </c>
      <c r="F7" s="236"/>
      <c r="G7" s="236"/>
      <c r="H7" s="236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564</v>
      </c>
      <c r="F9" s="237"/>
      <c r="G9" s="237"/>
      <c r="H9" s="237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7. 5. 2020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8" t="str">
        <f>'Rekapitulace stavby'!E14</f>
        <v>Vyplň údaj</v>
      </c>
      <c r="F18" s="218"/>
      <c r="G18" s="218"/>
      <c r="H18" s="218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2" t="s">
        <v>1</v>
      </c>
      <c r="F27" s="222"/>
      <c r="G27" s="222"/>
      <c r="H27" s="222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ROUND((SUM(BE116:BE122)),  2)</f>
        <v>0</v>
      </c>
      <c r="G33" s="29"/>
      <c r="H33" s="29"/>
      <c r="I33" s="104">
        <v>0.21</v>
      </c>
      <c r="J33" s="103">
        <f>ROUND(((SUM(BE116:BE122))*I33),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ROUND((SUM(BF116:BF122)),  2)</f>
        <v>0</v>
      </c>
      <c r="G34" s="29"/>
      <c r="H34" s="29"/>
      <c r="I34" s="104">
        <v>0.15</v>
      </c>
      <c r="J34" s="103">
        <f>ROUND(((SUM(BF116:BF122))*I34),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ROUND((SUM(BG116:BG122)),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ROUND((SUM(BH116:BH122)),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ROUND((SUM(BI116:BI122)),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5" t="str">
        <f>E7</f>
        <v>Oprava osvětlení žst. Kdyně</v>
      </c>
      <c r="F85" s="236"/>
      <c r="G85" s="236"/>
      <c r="H85" s="236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5" t="str">
        <f>E9</f>
        <v>03 - VON</v>
      </c>
      <c r="F87" s="237"/>
      <c r="G87" s="237"/>
      <c r="H87" s="237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7. 5. 2020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93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117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118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100</v>
      </c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15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35" t="str">
        <f>E7</f>
        <v>Oprava osvětlení žst. Kdyně</v>
      </c>
      <c r="F106" s="236"/>
      <c r="G106" s="236"/>
      <c r="H106" s="236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89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15" t="str">
        <f>E9</f>
        <v>03 - VON</v>
      </c>
      <c r="F108" s="237"/>
      <c r="G108" s="237"/>
      <c r="H108" s="237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18</v>
      </c>
      <c r="D110" s="29"/>
      <c r="E110" s="29"/>
      <c r="F110" s="22" t="str">
        <f>F12</f>
        <v xml:space="preserve"> </v>
      </c>
      <c r="G110" s="29"/>
      <c r="H110" s="29"/>
      <c r="I110" s="94" t="s">
        <v>20</v>
      </c>
      <c r="J110" s="52" t="str">
        <f>IF(J12="","",J12)</f>
        <v>7. 5. 2020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22</v>
      </c>
      <c r="D112" s="29"/>
      <c r="E112" s="29"/>
      <c r="F112" s="22" t="str">
        <f>E15</f>
        <v xml:space="preserve"> </v>
      </c>
      <c r="G112" s="29"/>
      <c r="H112" s="29"/>
      <c r="I112" s="94" t="s">
        <v>27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IF(E18="","",E18)</f>
        <v>Vyplň údaj</v>
      </c>
      <c r="G113" s="29"/>
      <c r="H113" s="29"/>
      <c r="I113" s="94" t="s">
        <v>29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>
      <c r="A115" s="133"/>
      <c r="B115" s="134"/>
      <c r="C115" s="135" t="s">
        <v>101</v>
      </c>
      <c r="D115" s="136" t="s">
        <v>56</v>
      </c>
      <c r="E115" s="136" t="s">
        <v>52</v>
      </c>
      <c r="F115" s="136" t="s">
        <v>53</v>
      </c>
      <c r="G115" s="136" t="s">
        <v>102</v>
      </c>
      <c r="H115" s="136" t="s">
        <v>103</v>
      </c>
      <c r="I115" s="137" t="s">
        <v>104</v>
      </c>
      <c r="J115" s="138" t="s">
        <v>93</v>
      </c>
      <c r="K115" s="139" t="s">
        <v>105</v>
      </c>
      <c r="L115" s="140"/>
      <c r="M115" s="59" t="s">
        <v>1</v>
      </c>
      <c r="N115" s="60" t="s">
        <v>35</v>
      </c>
      <c r="O115" s="60" t="s">
        <v>106</v>
      </c>
      <c r="P115" s="60" t="s">
        <v>107</v>
      </c>
      <c r="Q115" s="60" t="s">
        <v>108</v>
      </c>
      <c r="R115" s="60" t="s">
        <v>109</v>
      </c>
      <c r="S115" s="60" t="s">
        <v>110</v>
      </c>
      <c r="T115" s="61" t="s">
        <v>111</v>
      </c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</row>
    <row r="116" spans="1:65" s="2" customFormat="1" ht="22.9" customHeight="1">
      <c r="A116" s="29"/>
      <c r="B116" s="30"/>
      <c r="C116" s="66" t="s">
        <v>112</v>
      </c>
      <c r="D116" s="29"/>
      <c r="E116" s="29"/>
      <c r="F116" s="29"/>
      <c r="G116" s="29"/>
      <c r="H116" s="29"/>
      <c r="I116" s="93"/>
      <c r="J116" s="141">
        <f>BK116</f>
        <v>0</v>
      </c>
      <c r="K116" s="29"/>
      <c r="L116" s="30"/>
      <c r="M116" s="62"/>
      <c r="N116" s="53"/>
      <c r="O116" s="63"/>
      <c r="P116" s="142">
        <f>SUM(P117:P122)</f>
        <v>0</v>
      </c>
      <c r="Q116" s="63"/>
      <c r="R116" s="142">
        <f>SUM(R117:R122)</f>
        <v>0</v>
      </c>
      <c r="S116" s="63"/>
      <c r="T116" s="143">
        <f>SUM(T117:T122)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70</v>
      </c>
      <c r="AU116" s="14" t="s">
        <v>95</v>
      </c>
      <c r="BK116" s="144">
        <f>SUM(BK117:BK122)</f>
        <v>0</v>
      </c>
    </row>
    <row r="117" spans="1:65" s="2" customFormat="1" ht="16.5" customHeight="1">
      <c r="A117" s="29"/>
      <c r="B117" s="156"/>
      <c r="C117" s="157" t="s">
        <v>79</v>
      </c>
      <c r="D117" s="157" t="s">
        <v>117</v>
      </c>
      <c r="E117" s="158" t="s">
        <v>565</v>
      </c>
      <c r="F117" s="159" t="s">
        <v>566</v>
      </c>
      <c r="G117" s="160" t="s">
        <v>567</v>
      </c>
      <c r="H117" s="195"/>
      <c r="I117" s="162"/>
      <c r="J117" s="163">
        <f t="shared" ref="J117:J122" si="0">ROUND(I117*H117,2)</f>
        <v>0</v>
      </c>
      <c r="K117" s="164"/>
      <c r="L117" s="30"/>
      <c r="M117" s="165" t="s">
        <v>1</v>
      </c>
      <c r="N117" s="166" t="s">
        <v>36</v>
      </c>
      <c r="O117" s="55"/>
      <c r="P117" s="167">
        <f t="shared" ref="P117:P122" si="1">O117*H117</f>
        <v>0</v>
      </c>
      <c r="Q117" s="167">
        <v>0</v>
      </c>
      <c r="R117" s="167">
        <f t="shared" ref="R117:R122" si="2">Q117*H117</f>
        <v>0</v>
      </c>
      <c r="S117" s="167">
        <v>0</v>
      </c>
      <c r="T117" s="168">
        <f t="shared" ref="T117:T122" si="3"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69" t="s">
        <v>224</v>
      </c>
      <c r="AT117" s="169" t="s">
        <v>117</v>
      </c>
      <c r="AU117" s="169" t="s">
        <v>71</v>
      </c>
      <c r="AY117" s="14" t="s">
        <v>115</v>
      </c>
      <c r="BE117" s="170">
        <f t="shared" ref="BE117:BE122" si="4">IF(N117="základní",J117,0)</f>
        <v>0</v>
      </c>
      <c r="BF117" s="170">
        <f t="shared" ref="BF117:BF122" si="5">IF(N117="snížená",J117,0)</f>
        <v>0</v>
      </c>
      <c r="BG117" s="170">
        <f t="shared" ref="BG117:BG122" si="6">IF(N117="zákl. přenesená",J117,0)</f>
        <v>0</v>
      </c>
      <c r="BH117" s="170">
        <f t="shared" ref="BH117:BH122" si="7">IF(N117="sníž. přenesená",J117,0)</f>
        <v>0</v>
      </c>
      <c r="BI117" s="170">
        <f t="shared" ref="BI117:BI122" si="8">IF(N117="nulová",J117,0)</f>
        <v>0</v>
      </c>
      <c r="BJ117" s="14" t="s">
        <v>79</v>
      </c>
      <c r="BK117" s="170">
        <f t="shared" ref="BK117:BK122" si="9">ROUND(I117*H117,2)</f>
        <v>0</v>
      </c>
      <c r="BL117" s="14" t="s">
        <v>224</v>
      </c>
      <c r="BM117" s="169" t="s">
        <v>568</v>
      </c>
    </row>
    <row r="118" spans="1:65" s="2" customFormat="1" ht="24" customHeight="1">
      <c r="A118" s="29"/>
      <c r="B118" s="156"/>
      <c r="C118" s="157" t="s">
        <v>81</v>
      </c>
      <c r="D118" s="157" t="s">
        <v>117</v>
      </c>
      <c r="E118" s="158" t="s">
        <v>569</v>
      </c>
      <c r="F118" s="159" t="s">
        <v>570</v>
      </c>
      <c r="G118" s="160" t="s">
        <v>567</v>
      </c>
      <c r="H118" s="195"/>
      <c r="I118" s="162"/>
      <c r="J118" s="163">
        <f t="shared" si="0"/>
        <v>0</v>
      </c>
      <c r="K118" s="164"/>
      <c r="L118" s="30"/>
      <c r="M118" s="165" t="s">
        <v>1</v>
      </c>
      <c r="N118" s="166" t="s">
        <v>36</v>
      </c>
      <c r="O118" s="55"/>
      <c r="P118" s="167">
        <f t="shared" si="1"/>
        <v>0</v>
      </c>
      <c r="Q118" s="167">
        <v>0</v>
      </c>
      <c r="R118" s="167">
        <f t="shared" si="2"/>
        <v>0</v>
      </c>
      <c r="S118" s="167">
        <v>0</v>
      </c>
      <c r="T118" s="168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69" t="s">
        <v>224</v>
      </c>
      <c r="AT118" s="169" t="s">
        <v>117</v>
      </c>
      <c r="AU118" s="169" t="s">
        <v>71</v>
      </c>
      <c r="AY118" s="14" t="s">
        <v>115</v>
      </c>
      <c r="BE118" s="170">
        <f t="shared" si="4"/>
        <v>0</v>
      </c>
      <c r="BF118" s="170">
        <f t="shared" si="5"/>
        <v>0</v>
      </c>
      <c r="BG118" s="170">
        <f t="shared" si="6"/>
        <v>0</v>
      </c>
      <c r="BH118" s="170">
        <f t="shared" si="7"/>
        <v>0</v>
      </c>
      <c r="BI118" s="170">
        <f t="shared" si="8"/>
        <v>0</v>
      </c>
      <c r="BJ118" s="14" t="s">
        <v>79</v>
      </c>
      <c r="BK118" s="170">
        <f t="shared" si="9"/>
        <v>0</v>
      </c>
      <c r="BL118" s="14" t="s">
        <v>224</v>
      </c>
      <c r="BM118" s="169" t="s">
        <v>571</v>
      </c>
    </row>
    <row r="119" spans="1:65" s="2" customFormat="1" ht="24" customHeight="1">
      <c r="A119" s="29"/>
      <c r="B119" s="156"/>
      <c r="C119" s="157" t="s">
        <v>467</v>
      </c>
      <c r="D119" s="157" t="s">
        <v>117</v>
      </c>
      <c r="E119" s="158" t="s">
        <v>572</v>
      </c>
      <c r="F119" s="159" t="s">
        <v>573</v>
      </c>
      <c r="G119" s="160" t="s">
        <v>567</v>
      </c>
      <c r="H119" s="195"/>
      <c r="I119" s="162"/>
      <c r="J119" s="163">
        <f t="shared" si="0"/>
        <v>0</v>
      </c>
      <c r="K119" s="164"/>
      <c r="L119" s="30"/>
      <c r="M119" s="165" t="s">
        <v>1</v>
      </c>
      <c r="N119" s="166" t="s">
        <v>36</v>
      </c>
      <c r="O119" s="55"/>
      <c r="P119" s="167">
        <f t="shared" si="1"/>
        <v>0</v>
      </c>
      <c r="Q119" s="167">
        <v>0</v>
      </c>
      <c r="R119" s="167">
        <f t="shared" si="2"/>
        <v>0</v>
      </c>
      <c r="S119" s="167">
        <v>0</v>
      </c>
      <c r="T119" s="168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69" t="s">
        <v>224</v>
      </c>
      <c r="AT119" s="169" t="s">
        <v>117</v>
      </c>
      <c r="AU119" s="169" t="s">
        <v>71</v>
      </c>
      <c r="AY119" s="14" t="s">
        <v>115</v>
      </c>
      <c r="BE119" s="170">
        <f t="shared" si="4"/>
        <v>0</v>
      </c>
      <c r="BF119" s="170">
        <f t="shared" si="5"/>
        <v>0</v>
      </c>
      <c r="BG119" s="170">
        <f t="shared" si="6"/>
        <v>0</v>
      </c>
      <c r="BH119" s="170">
        <f t="shared" si="7"/>
        <v>0</v>
      </c>
      <c r="BI119" s="170">
        <f t="shared" si="8"/>
        <v>0</v>
      </c>
      <c r="BJ119" s="14" t="s">
        <v>79</v>
      </c>
      <c r="BK119" s="170">
        <f t="shared" si="9"/>
        <v>0</v>
      </c>
      <c r="BL119" s="14" t="s">
        <v>224</v>
      </c>
      <c r="BM119" s="169" t="s">
        <v>574</v>
      </c>
    </row>
    <row r="120" spans="1:65" s="2" customFormat="1" ht="24" customHeight="1">
      <c r="A120" s="29"/>
      <c r="B120" s="156"/>
      <c r="C120" s="157" t="s">
        <v>224</v>
      </c>
      <c r="D120" s="157" t="s">
        <v>117</v>
      </c>
      <c r="E120" s="158" t="s">
        <v>575</v>
      </c>
      <c r="F120" s="159" t="s">
        <v>576</v>
      </c>
      <c r="G120" s="160" t="s">
        <v>567</v>
      </c>
      <c r="H120" s="195"/>
      <c r="I120" s="162"/>
      <c r="J120" s="163">
        <f t="shared" si="0"/>
        <v>0</v>
      </c>
      <c r="K120" s="164"/>
      <c r="L120" s="30"/>
      <c r="M120" s="165" t="s">
        <v>1</v>
      </c>
      <c r="N120" s="166" t="s">
        <v>36</v>
      </c>
      <c r="O120" s="55"/>
      <c r="P120" s="167">
        <f t="shared" si="1"/>
        <v>0</v>
      </c>
      <c r="Q120" s="167">
        <v>0</v>
      </c>
      <c r="R120" s="167">
        <f t="shared" si="2"/>
        <v>0</v>
      </c>
      <c r="S120" s="167">
        <v>0</v>
      </c>
      <c r="T120" s="168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69" t="s">
        <v>224</v>
      </c>
      <c r="AT120" s="169" t="s">
        <v>117</v>
      </c>
      <c r="AU120" s="169" t="s">
        <v>71</v>
      </c>
      <c r="AY120" s="14" t="s">
        <v>115</v>
      </c>
      <c r="BE120" s="170">
        <f t="shared" si="4"/>
        <v>0</v>
      </c>
      <c r="BF120" s="170">
        <f t="shared" si="5"/>
        <v>0</v>
      </c>
      <c r="BG120" s="170">
        <f t="shared" si="6"/>
        <v>0</v>
      </c>
      <c r="BH120" s="170">
        <f t="shared" si="7"/>
        <v>0</v>
      </c>
      <c r="BI120" s="170">
        <f t="shared" si="8"/>
        <v>0</v>
      </c>
      <c r="BJ120" s="14" t="s">
        <v>79</v>
      </c>
      <c r="BK120" s="170">
        <f t="shared" si="9"/>
        <v>0</v>
      </c>
      <c r="BL120" s="14" t="s">
        <v>224</v>
      </c>
      <c r="BM120" s="169" t="s">
        <v>577</v>
      </c>
    </row>
    <row r="121" spans="1:65" s="2" customFormat="1" ht="60" customHeight="1">
      <c r="A121" s="29"/>
      <c r="B121" s="156"/>
      <c r="C121" s="157" t="s">
        <v>478</v>
      </c>
      <c r="D121" s="157" t="s">
        <v>117</v>
      </c>
      <c r="E121" s="158" t="s">
        <v>578</v>
      </c>
      <c r="F121" s="159" t="s">
        <v>579</v>
      </c>
      <c r="G121" s="160" t="s">
        <v>567</v>
      </c>
      <c r="H121" s="195"/>
      <c r="I121" s="162"/>
      <c r="J121" s="163">
        <f t="shared" si="0"/>
        <v>0</v>
      </c>
      <c r="K121" s="164"/>
      <c r="L121" s="30"/>
      <c r="M121" s="165" t="s">
        <v>1</v>
      </c>
      <c r="N121" s="166" t="s">
        <v>36</v>
      </c>
      <c r="O121" s="55"/>
      <c r="P121" s="167">
        <f t="shared" si="1"/>
        <v>0</v>
      </c>
      <c r="Q121" s="167">
        <v>0</v>
      </c>
      <c r="R121" s="167">
        <f t="shared" si="2"/>
        <v>0</v>
      </c>
      <c r="S121" s="167">
        <v>0</v>
      </c>
      <c r="T121" s="168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69" t="s">
        <v>224</v>
      </c>
      <c r="AT121" s="169" t="s">
        <v>117</v>
      </c>
      <c r="AU121" s="169" t="s">
        <v>71</v>
      </c>
      <c r="AY121" s="14" t="s">
        <v>115</v>
      </c>
      <c r="BE121" s="170">
        <f t="shared" si="4"/>
        <v>0</v>
      </c>
      <c r="BF121" s="170">
        <f t="shared" si="5"/>
        <v>0</v>
      </c>
      <c r="BG121" s="170">
        <f t="shared" si="6"/>
        <v>0</v>
      </c>
      <c r="BH121" s="170">
        <f t="shared" si="7"/>
        <v>0</v>
      </c>
      <c r="BI121" s="170">
        <f t="shared" si="8"/>
        <v>0</v>
      </c>
      <c r="BJ121" s="14" t="s">
        <v>79</v>
      </c>
      <c r="BK121" s="170">
        <f t="shared" si="9"/>
        <v>0</v>
      </c>
      <c r="BL121" s="14" t="s">
        <v>224</v>
      </c>
      <c r="BM121" s="169" t="s">
        <v>580</v>
      </c>
    </row>
    <row r="122" spans="1:65" s="2" customFormat="1" ht="36" customHeight="1">
      <c r="A122" s="29"/>
      <c r="B122" s="156"/>
      <c r="C122" s="157" t="s">
        <v>136</v>
      </c>
      <c r="D122" s="157" t="s">
        <v>117</v>
      </c>
      <c r="E122" s="158" t="s">
        <v>581</v>
      </c>
      <c r="F122" s="159" t="s">
        <v>582</v>
      </c>
      <c r="G122" s="160" t="s">
        <v>567</v>
      </c>
      <c r="H122" s="195"/>
      <c r="I122" s="162"/>
      <c r="J122" s="163">
        <f t="shared" si="0"/>
        <v>0</v>
      </c>
      <c r="K122" s="164"/>
      <c r="L122" s="30"/>
      <c r="M122" s="193" t="s">
        <v>1</v>
      </c>
      <c r="N122" s="194" t="s">
        <v>36</v>
      </c>
      <c r="O122" s="190"/>
      <c r="P122" s="191">
        <f t="shared" si="1"/>
        <v>0</v>
      </c>
      <c r="Q122" s="191">
        <v>0</v>
      </c>
      <c r="R122" s="191">
        <f t="shared" si="2"/>
        <v>0</v>
      </c>
      <c r="S122" s="191">
        <v>0</v>
      </c>
      <c r="T122" s="192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9" t="s">
        <v>224</v>
      </c>
      <c r="AT122" s="169" t="s">
        <v>117</v>
      </c>
      <c r="AU122" s="169" t="s">
        <v>71</v>
      </c>
      <c r="AY122" s="14" t="s">
        <v>115</v>
      </c>
      <c r="BE122" s="170">
        <f t="shared" si="4"/>
        <v>0</v>
      </c>
      <c r="BF122" s="170">
        <f t="shared" si="5"/>
        <v>0</v>
      </c>
      <c r="BG122" s="170">
        <f t="shared" si="6"/>
        <v>0</v>
      </c>
      <c r="BH122" s="170">
        <f t="shared" si="7"/>
        <v>0</v>
      </c>
      <c r="BI122" s="170">
        <f t="shared" si="8"/>
        <v>0</v>
      </c>
      <c r="BJ122" s="14" t="s">
        <v>79</v>
      </c>
      <c r="BK122" s="170">
        <f t="shared" si="9"/>
        <v>0</v>
      </c>
      <c r="BL122" s="14" t="s">
        <v>224</v>
      </c>
      <c r="BM122" s="169" t="s">
        <v>583</v>
      </c>
    </row>
    <row r="123" spans="1:65" s="2" customFormat="1" ht="6.95" customHeight="1">
      <c r="A123" s="29"/>
      <c r="B123" s="44"/>
      <c r="C123" s="45"/>
      <c r="D123" s="45"/>
      <c r="E123" s="45"/>
      <c r="F123" s="45"/>
      <c r="G123" s="45"/>
      <c r="H123" s="45"/>
      <c r="I123" s="117"/>
      <c r="J123" s="45"/>
      <c r="K123" s="45"/>
      <c r="L123" s="30"/>
      <c r="M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</sheetData>
  <autoFilter ref="C115:K122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Elektromontáže</vt:lpstr>
      <vt:lpstr>02 - Zemní práce</vt:lpstr>
      <vt:lpstr>03 - VON</vt:lpstr>
      <vt:lpstr>'01 - Elektromontáže'!Názvy_tisku</vt:lpstr>
      <vt:lpstr>'02 - Zemní práce'!Názvy_tisku</vt:lpstr>
      <vt:lpstr>'03 - VON'!Názvy_tisku</vt:lpstr>
      <vt:lpstr>'Rekapitulace stavby'!Názvy_tisku</vt:lpstr>
      <vt:lpstr>'01 - Elektromontáže'!Oblast_tisku</vt:lpstr>
      <vt:lpstr>'02 - Zemní práce'!Oblast_tisku</vt:lpstr>
      <vt:lpstr>'03 -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Bareš David</dc:creator>
  <cp:lastModifiedBy>Freisleben Miroslav, Ing.</cp:lastModifiedBy>
  <dcterms:created xsi:type="dcterms:W3CDTF">2020-05-11T08:45:39Z</dcterms:created>
  <dcterms:modified xsi:type="dcterms:W3CDTF">2020-05-12T07:02:25Z</dcterms:modified>
</cp:coreProperties>
</file>